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15" yWindow="-15" windowWidth="21600" windowHeight="15315"/>
  </bookViews>
  <sheets>
    <sheet name="Transportation" sheetId="22" r:id="rId1"/>
  </sheet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O40" i="22" l="1"/>
  <c r="N40" i="22"/>
  <c r="O39" i="22" l="1"/>
  <c r="N39" i="22"/>
  <c r="Q40" i="22" l="1"/>
  <c r="Q39" i="22"/>
  <c r="Q38" i="22"/>
  <c r="Q37" i="22"/>
  <c r="Q35" i="22"/>
  <c r="Q34" i="22"/>
  <c r="Q33" i="22"/>
  <c r="Q32" i="22"/>
  <c r="Q31" i="22"/>
  <c r="Q30" i="22"/>
  <c r="Q28" i="22"/>
  <c r="Q26" i="22"/>
  <c r="Q24" i="22"/>
  <c r="Q23" i="22"/>
  <c r="Q22" i="22"/>
  <c r="Q21" i="22"/>
  <c r="Q20" i="22"/>
  <c r="Q19" i="22"/>
  <c r="Q16" i="22"/>
  <c r="Q15" i="22"/>
  <c r="Q14" i="22"/>
  <c r="Q13" i="22"/>
  <c r="Q12" i="22"/>
  <c r="Q11" i="22"/>
  <c r="Q10" i="22"/>
  <c r="Q6" i="22"/>
  <c r="Q5" i="22"/>
  <c r="Q4" i="22"/>
  <c r="Q3" i="22"/>
  <c r="P40" i="22"/>
  <c r="P39" i="22"/>
  <c r="P38" i="22"/>
  <c r="P37" i="22"/>
  <c r="P35" i="22"/>
  <c r="P34" i="22"/>
  <c r="P33" i="22"/>
  <c r="P32" i="22"/>
  <c r="P31" i="22"/>
  <c r="P30" i="22"/>
  <c r="P28" i="22"/>
  <c r="P26" i="22"/>
  <c r="P24" i="22"/>
  <c r="P23" i="22"/>
  <c r="P22" i="22"/>
  <c r="P21" i="22"/>
  <c r="P20" i="22"/>
  <c r="P19" i="22"/>
  <c r="P16" i="22"/>
  <c r="P15" i="22"/>
  <c r="P14" i="22"/>
  <c r="P13" i="22"/>
  <c r="P12" i="22"/>
  <c r="P11" i="22"/>
  <c r="P10" i="22"/>
  <c r="P6" i="22"/>
  <c r="P5" i="22"/>
  <c r="P4" i="22"/>
  <c r="P3" i="22"/>
  <c r="O21" i="22" l="1"/>
  <c r="N21" i="22"/>
  <c r="O34" i="22"/>
  <c r="N34" i="22"/>
  <c r="N16" i="22"/>
  <c r="O15" i="22"/>
  <c r="O13" i="22"/>
  <c r="O12" i="22"/>
  <c r="O10" i="22"/>
  <c r="O16" i="22" s="1"/>
  <c r="O6" i="22"/>
  <c r="N6" i="22"/>
  <c r="J69" i="22"/>
  <c r="J73" i="22"/>
  <c r="G69" i="22"/>
  <c r="G73" i="22"/>
  <c r="D69" i="22"/>
  <c r="D73" i="22"/>
  <c r="J60" i="22"/>
  <c r="G60" i="22"/>
  <c r="D60" i="22"/>
  <c r="K42" i="22"/>
  <c r="K39" i="22"/>
  <c r="H39" i="22"/>
  <c r="H40" i="22" s="1"/>
  <c r="E39" i="22"/>
  <c r="E40" i="22" s="1"/>
  <c r="L34" i="22"/>
  <c r="L39" i="22" s="1"/>
  <c r="J34" i="22"/>
  <c r="J39" i="22" s="1"/>
  <c r="I34" i="22"/>
  <c r="I39" i="22" s="1"/>
  <c r="I40" i="22" s="1"/>
  <c r="G34" i="22"/>
  <c r="G39" i="22" s="1"/>
  <c r="G40" i="22" s="1"/>
  <c r="G42" i="22" s="1"/>
  <c r="F34" i="22"/>
  <c r="F39" i="22" s="1"/>
  <c r="D34" i="22"/>
  <c r="D39" i="22" s="1"/>
  <c r="C34" i="22"/>
  <c r="C39" i="22" s="1"/>
  <c r="C40" i="22" s="1"/>
  <c r="L16" i="22"/>
  <c r="L40" i="22" s="1"/>
  <c r="J16" i="22"/>
  <c r="I16" i="22"/>
  <c r="G16" i="22"/>
  <c r="F16" i="22"/>
  <c r="F40" i="22" s="1"/>
  <c r="F42" i="22" s="1"/>
  <c r="D16" i="22"/>
  <c r="C16" i="22"/>
  <c r="J6" i="22"/>
  <c r="I6" i="22"/>
  <c r="I42" i="22" s="1"/>
  <c r="G6" i="22"/>
  <c r="F6" i="22"/>
  <c r="D6" i="22"/>
  <c r="C6" i="22"/>
  <c r="C42" i="22" s="1"/>
  <c r="L3" i="22"/>
  <c r="L6" i="22" s="1"/>
  <c r="J40" i="22" l="1"/>
  <c r="J42" i="22" s="1"/>
  <c r="D40" i="22"/>
  <c r="D42" i="22" s="1"/>
  <c r="N42" i="22"/>
  <c r="O42" i="22"/>
  <c r="L42" i="22"/>
</calcChain>
</file>

<file path=xl/sharedStrings.xml><?xml version="1.0" encoding="utf-8"?>
<sst xmlns="http://schemas.openxmlformats.org/spreadsheetml/2006/main" count="74" uniqueCount="63">
  <si>
    <t>Percent Change</t>
  </si>
  <si>
    <t>Budget</t>
  </si>
  <si>
    <t>Actual</t>
  </si>
  <si>
    <t>STUDENT FEES</t>
  </si>
  <si>
    <t>OTHER REVENUE</t>
  </si>
  <si>
    <t>GENERAL EXPENSE</t>
  </si>
  <si>
    <t>NET OPERATING</t>
  </si>
  <si>
    <t>FUND BALANCE</t>
  </si>
  <si>
    <t>COMPENSATION</t>
  </si>
  <si>
    <t>TOTAL EXPENSE</t>
  </si>
  <si>
    <t>CAPITAL</t>
  </si>
  <si>
    <t>TRAVEL</t>
  </si>
  <si>
    <t>RESERVES</t>
  </si>
  <si>
    <t>CASH</t>
  </si>
  <si>
    <t>PROFESSIONAL SALARIES</t>
  </si>
  <si>
    <t>BI-WEEKLY SALARIES</t>
  </si>
  <si>
    <t>HOURLY COMPENSATION</t>
  </si>
  <si>
    <t>SUPPLEMENTAL PAYS</t>
  </si>
  <si>
    <t>BENEFITS</t>
  </si>
  <si>
    <t>ADVERTISING AND PROMOTIONAL EXP</t>
  </si>
  <si>
    <t>COMPUTING SERVICES</t>
  </si>
  <si>
    <t>CONTRACTUAL SERVICES</t>
  </si>
  <si>
    <t>COST RECOVERIES-EXPENSE</t>
  </si>
  <si>
    <t>ENERGY AND UTILITIES</t>
  </si>
  <si>
    <t>OTHER SERVICES</t>
  </si>
  <si>
    <t>OTHER SPECIFIC OPERATING EXPENSE</t>
  </si>
  <si>
    <t>PRINTING AND DUPLICATING</t>
  </si>
  <si>
    <t>RENTS AND NON-CAPITAL LEASES</t>
  </si>
  <si>
    <t>REPAIRS AND MAINTENANCE</t>
  </si>
  <si>
    <t>SUPPLIES AND GENERAL EXPENSE</t>
  </si>
  <si>
    <t>TELEPHONE &amp; POSTAGE</t>
  </si>
  <si>
    <t>VALUATIONS AND ADJUSTMENTS</t>
  </si>
  <si>
    <t>TRANSFER OF FUNDS</t>
  </si>
  <si>
    <t>TRANSPORTATION</t>
  </si>
  <si>
    <t>SALES AND SERVICES</t>
  </si>
  <si>
    <t xml:space="preserve">INCOME      </t>
  </si>
  <si>
    <t xml:space="preserve">EXPENSE     </t>
  </si>
  <si>
    <t>SALARY ACCRUAL EXPENSES</t>
  </si>
  <si>
    <t>Compensation Total</t>
  </si>
  <si>
    <t>DEPRECIATION</t>
  </si>
  <si>
    <t>FINANCIAL/DEBT SERVICES</t>
  </si>
  <si>
    <t>General Expense Total</t>
  </si>
  <si>
    <t>Footnotes:</t>
  </si>
  <si>
    <t>Student Fees:  Based on a 2% increase in the rate with no increase in enrollment for either year</t>
  </si>
  <si>
    <t>Sale and Services: Increase based on expected advertising sales to external agencies that was authorized effective January 1, 2011</t>
  </si>
  <si>
    <t>Repairs and Maintenance:  Increase based on expected increase in maintenance costs for the 18 buses that will exceed 12 years in service</t>
  </si>
  <si>
    <t>Transfer of Funds:  The expenses in this level are for the Administrative Charges and University Tax. These expenses are set by the Campus Budget Office</t>
  </si>
  <si>
    <t>ACCOUNTS RECEIVABLE</t>
  </si>
  <si>
    <t>INVENTORY</t>
  </si>
  <si>
    <t>OTHER</t>
  </si>
  <si>
    <t>PLANT</t>
  </si>
  <si>
    <t>TOTAL ASSETS</t>
  </si>
  <si>
    <t>ACCOUNTS PAYABLE</t>
  </si>
  <si>
    <t>ACCRUED LIABILITIES</t>
  </si>
  <si>
    <t>ACCRUED PAYROLL</t>
  </si>
  <si>
    <t>ACCRUED VACATION &amp; SICK LIABILITY</t>
  </si>
  <si>
    <t>BONDS PAYABLE</t>
  </si>
  <si>
    <t>DEFERRED REVENUE</t>
  </si>
  <si>
    <t>TOTAL LIABILITIES</t>
  </si>
  <si>
    <t>TOTAL LIABILITIES &amp; FUND BALANCE</t>
  </si>
  <si>
    <t>Expenses Total</t>
  </si>
  <si>
    <t>Contractual Services increases based on a 3% increase in the Bloomington Transit contract per year.</t>
  </si>
  <si>
    <t>Reserves are net income from operations.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</si>
</sst>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 val="singleAccounting"/>
      <sz val="11"/>
      <name val="Calibri"/>
      <family val="2"/>
      <scheme val="minor"/>
    </font>
    <font>
      <sz val="8"/>
      <name val="Verdana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12" applyNumberFormat="0" applyAlignment="0" applyProtection="0"/>
    <xf numFmtId="0" fontId="16" fillId="8" borderId="13" applyNumberFormat="0" applyAlignment="0" applyProtection="0"/>
    <xf numFmtId="0" fontId="17" fillId="8" borderId="12" applyNumberFormat="0" applyAlignment="0" applyProtection="0"/>
    <xf numFmtId="0" fontId="18" fillId="0" borderId="14" applyNumberFormat="0" applyFill="0" applyAlignment="0" applyProtection="0"/>
    <xf numFmtId="0" fontId="19" fillId="9" borderId="15" applyNumberFormat="0" applyAlignment="0" applyProtection="0"/>
    <xf numFmtId="0" fontId="2" fillId="0" borderId="0" applyNumberFormat="0" applyFill="0" applyBorder="0" applyAlignment="0" applyProtection="0"/>
    <xf numFmtId="0" fontId="1" fillId="10" borderId="16" applyNumberFormat="0" applyFont="0" applyAlignment="0" applyProtection="0"/>
    <xf numFmtId="0" fontId="20" fillId="0" borderId="0" applyNumberFormat="0" applyFill="0" applyBorder="0" applyAlignment="0" applyProtection="0"/>
    <xf numFmtId="0" fontId="3" fillId="0" borderId="17" applyNumberFormat="0" applyFill="0" applyAlignment="0" applyProtection="0"/>
    <xf numFmtId="0" fontId="4" fillId="11" borderId="0" applyNumberFormat="0" applyBorder="0" applyAlignment="0" applyProtection="0"/>
    <xf numFmtId="0" fontId="1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43" fontId="0" fillId="0" borderId="0" xfId="1" applyFont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164" fontId="1" fillId="0" borderId="0" xfId="1" applyNumberFormat="1" applyFont="1" applyBorder="1"/>
    <xf numFmtId="0" fontId="3" fillId="0" borderId="0" xfId="0" applyFont="1" applyBorder="1"/>
    <xf numFmtId="164" fontId="3" fillId="0" borderId="0" xfId="1" applyNumberFormat="1" applyFont="1" applyBorder="1"/>
    <xf numFmtId="0" fontId="0" fillId="0" borderId="0" xfId="0" applyFont="1" applyBorder="1"/>
    <xf numFmtId="164" fontId="3" fillId="0" borderId="0" xfId="1" applyNumberFormat="1" applyFont="1" applyFill="1" applyBorder="1"/>
    <xf numFmtId="164" fontId="7" fillId="0" borderId="0" xfId="1" applyNumberFormat="1" applyFont="1" applyFill="1" applyBorder="1"/>
    <xf numFmtId="0" fontId="3" fillId="0" borderId="0" xfId="0" applyFont="1" applyFill="1" applyBorder="1"/>
    <xf numFmtId="164" fontId="0" fillId="0" borderId="0" xfId="0" applyNumberFormat="1" applyFill="1"/>
    <xf numFmtId="0" fontId="0" fillId="0" borderId="0" xfId="0" applyFont="1" applyFill="1" applyBorder="1"/>
    <xf numFmtId="164" fontId="1" fillId="0" borderId="0" xfId="1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0" fontId="0" fillId="0" borderId="0" xfId="0" applyNumberFormat="1" applyFont="1" applyBorder="1"/>
    <xf numFmtId="10" fontId="3" fillId="0" borderId="0" xfId="0" applyNumberFormat="1" applyFont="1" applyBorder="1"/>
    <xf numFmtId="164" fontId="0" fillId="0" borderId="0" xfId="1" applyNumberFormat="1" applyFont="1" applyBorder="1"/>
    <xf numFmtId="164" fontId="1" fillId="0" borderId="0" xfId="1" applyNumberFormat="1" applyFont="1" applyFill="1" applyBorder="1"/>
    <xf numFmtId="0" fontId="0" fillId="0" borderId="7" xfId="0" applyBorder="1"/>
    <xf numFmtId="0" fontId="3" fillId="3" borderId="3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0" borderId="8" xfId="0" applyBorder="1"/>
    <xf numFmtId="43" fontId="5" fillId="0" borderId="0" xfId="1" applyFont="1" applyBorder="1"/>
    <xf numFmtId="43" fontId="3" fillId="0" borderId="0" xfId="1" applyFont="1" applyBorder="1"/>
    <xf numFmtId="0" fontId="6" fillId="3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43" fontId="3" fillId="0" borderId="0" xfId="1" applyFont="1" applyAlignment="1">
      <alignment horizontal="center"/>
    </xf>
    <xf numFmtId="43" fontId="1" fillId="0" borderId="0" xfId="1" applyFont="1" applyBorder="1"/>
    <xf numFmtId="43" fontId="5" fillId="0" borderId="0" xfId="1" applyFont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0" fontId="0" fillId="0" borderId="0" xfId="0"/>
    <xf numFmtId="164" fontId="7" fillId="0" borderId="0" xfId="1" applyNumberFormat="1" applyFont="1" applyBorder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164" fontId="7" fillId="0" borderId="0" xfId="1" applyNumberFormat="1" applyFont="1" applyBorder="1"/>
    <xf numFmtId="164" fontId="1" fillId="0" borderId="1" xfId="1" applyNumberFormat="1" applyFont="1" applyFill="1" applyBorder="1"/>
    <xf numFmtId="164" fontId="21" fillId="0" borderId="0" xfId="1" applyNumberFormat="1" applyFont="1" applyFill="1" applyBorder="1"/>
    <xf numFmtId="43" fontId="3" fillId="0" borderId="0" xfId="1" applyFont="1"/>
    <xf numFmtId="42" fontId="0" fillId="0" borderId="0" xfId="0" applyNumberFormat="1" applyFont="1"/>
    <xf numFmtId="3" fontId="0" fillId="0" borderId="0" xfId="0" applyNumberFormat="1" applyFont="1"/>
    <xf numFmtId="0" fontId="0" fillId="0" borderId="18" xfId="0" applyFont="1" applyBorder="1"/>
    <xf numFmtId="42" fontId="3" fillId="0" borderId="0" xfId="0" applyNumberFormat="1" applyFont="1"/>
    <xf numFmtId="0" fontId="0" fillId="0" borderId="0" xfId="0" applyFont="1"/>
    <xf numFmtId="42" fontId="0" fillId="0" borderId="0" xfId="0" applyNumberFormat="1" applyFont="1" applyFill="1"/>
    <xf numFmtId="164" fontId="0" fillId="0" borderId="0" xfId="1" applyNumberFormat="1" applyFont="1"/>
    <xf numFmtId="164" fontId="0" fillId="0" borderId="0" xfId="1" applyNumberFormat="1" applyFont="1" applyFill="1"/>
    <xf numFmtId="9" fontId="0" fillId="0" borderId="5" xfId="43" applyFont="1" applyBorder="1"/>
    <xf numFmtId="9" fontId="0" fillId="0" borderId="6" xfId="43" applyFont="1" applyBorder="1"/>
    <xf numFmtId="0" fontId="6" fillId="3" borderId="0" xfId="0" applyFont="1" applyFill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</cellXfs>
  <cellStyles count="44">
    <cellStyle name="20% - Accent1" xfId="21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20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43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73"/>
  <sheetViews>
    <sheetView tabSelected="1" showWhiteSpace="0" view="pageLayout" topLeftCell="A4" workbookViewId="0">
      <selection activeCell="P37" sqref="P37"/>
    </sheetView>
  </sheetViews>
  <sheetFormatPr defaultColWidth="8.85546875" defaultRowHeight="15" x14ac:dyDescent="0.25"/>
  <cols>
    <col min="1" max="1" width="5.42578125" style="40" customWidth="1"/>
    <col min="2" max="2" width="34.42578125" style="40" customWidth="1"/>
    <col min="3" max="4" width="10.42578125" style="40" customWidth="1"/>
    <col min="5" max="5" width="1" style="40" customWidth="1"/>
    <col min="6" max="7" width="10.42578125" style="40" customWidth="1"/>
    <col min="8" max="8" width="1.42578125" style="40" customWidth="1"/>
    <col min="9" max="9" width="14.28515625" style="40" bestFit="1" customWidth="1"/>
    <col min="10" max="10" width="10.42578125" style="40" bestFit="1" customWidth="1"/>
    <col min="11" max="11" width="2.28515625" style="40" customWidth="1"/>
    <col min="12" max="12" width="10.42578125" style="40" bestFit="1" customWidth="1"/>
    <col min="13" max="13" width="1.85546875" style="2" customWidth="1"/>
    <col min="14" max="14" width="13.42578125" style="40" customWidth="1"/>
    <col min="15" max="15" width="12" style="40" customWidth="1"/>
    <col min="16" max="16" width="14.28515625" style="40" bestFit="1" customWidth="1"/>
    <col min="17" max="244" width="8.85546875" style="40"/>
    <col min="245" max="245" width="5.42578125" style="40" customWidth="1"/>
    <col min="246" max="246" width="34.42578125" style="40" customWidth="1"/>
    <col min="247" max="252" width="10.42578125" style="40" customWidth="1"/>
    <col min="253" max="253" width="10.42578125" style="40" bestFit="1" customWidth="1"/>
    <col min="254" max="254" width="6.42578125" style="40" customWidth="1"/>
    <col min="255" max="255" width="10.42578125" style="40" bestFit="1" customWidth="1"/>
    <col min="256" max="256" width="7.85546875" style="40" customWidth="1"/>
    <col min="257" max="257" width="7.140625" style="40" customWidth="1"/>
    <col min="258" max="500" width="8.85546875" style="40"/>
    <col min="501" max="501" width="5.42578125" style="40" customWidth="1"/>
    <col min="502" max="502" width="34.42578125" style="40" customWidth="1"/>
    <col min="503" max="508" width="10.42578125" style="40" customWidth="1"/>
    <col min="509" max="509" width="10.42578125" style="40" bestFit="1" customWidth="1"/>
    <col min="510" max="510" width="6.42578125" style="40" customWidth="1"/>
    <col min="511" max="511" width="10.42578125" style="40" bestFit="1" customWidth="1"/>
    <col min="512" max="512" width="7.85546875" style="40" customWidth="1"/>
    <col min="513" max="513" width="7.140625" style="40" customWidth="1"/>
    <col min="514" max="756" width="8.85546875" style="40"/>
    <col min="757" max="757" width="5.42578125" style="40" customWidth="1"/>
    <col min="758" max="758" width="34.42578125" style="40" customWidth="1"/>
    <col min="759" max="764" width="10.42578125" style="40" customWidth="1"/>
    <col min="765" max="765" width="10.42578125" style="40" bestFit="1" customWidth="1"/>
    <col min="766" max="766" width="6.42578125" style="40" customWidth="1"/>
    <col min="767" max="767" width="10.42578125" style="40" bestFit="1" customWidth="1"/>
    <col min="768" max="768" width="7.85546875" style="40" customWidth="1"/>
    <col min="769" max="769" width="7.140625" style="40" customWidth="1"/>
    <col min="770" max="1012" width="8.85546875" style="40"/>
    <col min="1013" max="1013" width="5.42578125" style="40" customWidth="1"/>
    <col min="1014" max="1014" width="34.42578125" style="40" customWidth="1"/>
    <col min="1015" max="1020" width="10.42578125" style="40" customWidth="1"/>
    <col min="1021" max="1021" width="10.42578125" style="40" bestFit="1" customWidth="1"/>
    <col min="1022" max="1022" width="6.42578125" style="40" customWidth="1"/>
    <col min="1023" max="1023" width="10.42578125" style="40" bestFit="1" customWidth="1"/>
    <col min="1024" max="1024" width="7.85546875" style="40" customWidth="1"/>
    <col min="1025" max="1025" width="7.140625" style="40" customWidth="1"/>
    <col min="1026" max="1268" width="8.85546875" style="40"/>
    <col min="1269" max="1269" width="5.42578125" style="40" customWidth="1"/>
    <col min="1270" max="1270" width="34.42578125" style="40" customWidth="1"/>
    <col min="1271" max="1276" width="10.42578125" style="40" customWidth="1"/>
    <col min="1277" max="1277" width="10.42578125" style="40" bestFit="1" customWidth="1"/>
    <col min="1278" max="1278" width="6.42578125" style="40" customWidth="1"/>
    <col min="1279" max="1279" width="10.42578125" style="40" bestFit="1" customWidth="1"/>
    <col min="1280" max="1280" width="7.85546875" style="40" customWidth="1"/>
    <col min="1281" max="1281" width="7.140625" style="40" customWidth="1"/>
    <col min="1282" max="1524" width="8.85546875" style="40"/>
    <col min="1525" max="1525" width="5.42578125" style="40" customWidth="1"/>
    <col min="1526" max="1526" width="34.42578125" style="40" customWidth="1"/>
    <col min="1527" max="1532" width="10.42578125" style="40" customWidth="1"/>
    <col min="1533" max="1533" width="10.42578125" style="40" bestFit="1" customWidth="1"/>
    <col min="1534" max="1534" width="6.42578125" style="40" customWidth="1"/>
    <col min="1535" max="1535" width="10.42578125" style="40" bestFit="1" customWidth="1"/>
    <col min="1536" max="1536" width="7.85546875" style="40" customWidth="1"/>
    <col min="1537" max="1537" width="7.140625" style="40" customWidth="1"/>
    <col min="1538" max="1780" width="8.85546875" style="40"/>
    <col min="1781" max="1781" width="5.42578125" style="40" customWidth="1"/>
    <col min="1782" max="1782" width="34.42578125" style="40" customWidth="1"/>
    <col min="1783" max="1788" width="10.42578125" style="40" customWidth="1"/>
    <col min="1789" max="1789" width="10.42578125" style="40" bestFit="1" customWidth="1"/>
    <col min="1790" max="1790" width="6.42578125" style="40" customWidth="1"/>
    <col min="1791" max="1791" width="10.42578125" style="40" bestFit="1" customWidth="1"/>
    <col min="1792" max="1792" width="7.85546875" style="40" customWidth="1"/>
    <col min="1793" max="1793" width="7.140625" style="40" customWidth="1"/>
    <col min="1794" max="2036" width="8.85546875" style="40"/>
    <col min="2037" max="2037" width="5.42578125" style="40" customWidth="1"/>
    <col min="2038" max="2038" width="34.42578125" style="40" customWidth="1"/>
    <col min="2039" max="2044" width="10.42578125" style="40" customWidth="1"/>
    <col min="2045" max="2045" width="10.42578125" style="40" bestFit="1" customWidth="1"/>
    <col min="2046" max="2046" width="6.42578125" style="40" customWidth="1"/>
    <col min="2047" max="2047" width="10.42578125" style="40" bestFit="1" customWidth="1"/>
    <col min="2048" max="2048" width="7.85546875" style="40" customWidth="1"/>
    <col min="2049" max="2049" width="7.140625" style="40" customWidth="1"/>
    <col min="2050" max="2292" width="8.85546875" style="40"/>
    <col min="2293" max="2293" width="5.42578125" style="40" customWidth="1"/>
    <col min="2294" max="2294" width="34.42578125" style="40" customWidth="1"/>
    <col min="2295" max="2300" width="10.42578125" style="40" customWidth="1"/>
    <col min="2301" max="2301" width="10.42578125" style="40" bestFit="1" customWidth="1"/>
    <col min="2302" max="2302" width="6.42578125" style="40" customWidth="1"/>
    <col min="2303" max="2303" width="10.42578125" style="40" bestFit="1" customWidth="1"/>
    <col min="2304" max="2304" width="7.85546875" style="40" customWidth="1"/>
    <col min="2305" max="2305" width="7.140625" style="40" customWidth="1"/>
    <col min="2306" max="2548" width="8.85546875" style="40"/>
    <col min="2549" max="2549" width="5.42578125" style="40" customWidth="1"/>
    <col min="2550" max="2550" width="34.42578125" style="40" customWidth="1"/>
    <col min="2551" max="2556" width="10.42578125" style="40" customWidth="1"/>
    <col min="2557" max="2557" width="10.42578125" style="40" bestFit="1" customWidth="1"/>
    <col min="2558" max="2558" width="6.42578125" style="40" customWidth="1"/>
    <col min="2559" max="2559" width="10.42578125" style="40" bestFit="1" customWidth="1"/>
    <col min="2560" max="2560" width="7.85546875" style="40" customWidth="1"/>
    <col min="2561" max="2561" width="7.140625" style="40" customWidth="1"/>
    <col min="2562" max="2804" width="8.85546875" style="40"/>
    <col min="2805" max="2805" width="5.42578125" style="40" customWidth="1"/>
    <col min="2806" max="2806" width="34.42578125" style="40" customWidth="1"/>
    <col min="2807" max="2812" width="10.42578125" style="40" customWidth="1"/>
    <col min="2813" max="2813" width="10.42578125" style="40" bestFit="1" customWidth="1"/>
    <col min="2814" max="2814" width="6.42578125" style="40" customWidth="1"/>
    <col min="2815" max="2815" width="10.42578125" style="40" bestFit="1" customWidth="1"/>
    <col min="2816" max="2816" width="7.85546875" style="40" customWidth="1"/>
    <col min="2817" max="2817" width="7.140625" style="40" customWidth="1"/>
    <col min="2818" max="3060" width="8.85546875" style="40"/>
    <col min="3061" max="3061" width="5.42578125" style="40" customWidth="1"/>
    <col min="3062" max="3062" width="34.42578125" style="40" customWidth="1"/>
    <col min="3063" max="3068" width="10.42578125" style="40" customWidth="1"/>
    <col min="3069" max="3069" width="10.42578125" style="40" bestFit="1" customWidth="1"/>
    <col min="3070" max="3070" width="6.42578125" style="40" customWidth="1"/>
    <col min="3071" max="3071" width="10.42578125" style="40" bestFit="1" customWidth="1"/>
    <col min="3072" max="3072" width="7.85546875" style="40" customWidth="1"/>
    <col min="3073" max="3073" width="7.140625" style="40" customWidth="1"/>
    <col min="3074" max="3316" width="8.85546875" style="40"/>
    <col min="3317" max="3317" width="5.42578125" style="40" customWidth="1"/>
    <col min="3318" max="3318" width="34.42578125" style="40" customWidth="1"/>
    <col min="3319" max="3324" width="10.42578125" style="40" customWidth="1"/>
    <col min="3325" max="3325" width="10.42578125" style="40" bestFit="1" customWidth="1"/>
    <col min="3326" max="3326" width="6.42578125" style="40" customWidth="1"/>
    <col min="3327" max="3327" width="10.42578125" style="40" bestFit="1" customWidth="1"/>
    <col min="3328" max="3328" width="7.85546875" style="40" customWidth="1"/>
    <col min="3329" max="3329" width="7.140625" style="40" customWidth="1"/>
    <col min="3330" max="3572" width="8.85546875" style="40"/>
    <col min="3573" max="3573" width="5.42578125" style="40" customWidth="1"/>
    <col min="3574" max="3574" width="34.42578125" style="40" customWidth="1"/>
    <col min="3575" max="3580" width="10.42578125" style="40" customWidth="1"/>
    <col min="3581" max="3581" width="10.42578125" style="40" bestFit="1" customWidth="1"/>
    <col min="3582" max="3582" width="6.42578125" style="40" customWidth="1"/>
    <col min="3583" max="3583" width="10.42578125" style="40" bestFit="1" customWidth="1"/>
    <col min="3584" max="3584" width="7.85546875" style="40" customWidth="1"/>
    <col min="3585" max="3585" width="7.140625" style="40" customWidth="1"/>
    <col min="3586" max="3828" width="8.85546875" style="40"/>
    <col min="3829" max="3829" width="5.42578125" style="40" customWidth="1"/>
    <col min="3830" max="3830" width="34.42578125" style="40" customWidth="1"/>
    <col min="3831" max="3836" width="10.42578125" style="40" customWidth="1"/>
    <col min="3837" max="3837" width="10.42578125" style="40" bestFit="1" customWidth="1"/>
    <col min="3838" max="3838" width="6.42578125" style="40" customWidth="1"/>
    <col min="3839" max="3839" width="10.42578125" style="40" bestFit="1" customWidth="1"/>
    <col min="3840" max="3840" width="7.85546875" style="40" customWidth="1"/>
    <col min="3841" max="3841" width="7.140625" style="40" customWidth="1"/>
    <col min="3842" max="4084" width="8.85546875" style="40"/>
    <col min="4085" max="4085" width="5.42578125" style="40" customWidth="1"/>
    <col min="4086" max="4086" width="34.42578125" style="40" customWidth="1"/>
    <col min="4087" max="4092" width="10.42578125" style="40" customWidth="1"/>
    <col min="4093" max="4093" width="10.42578125" style="40" bestFit="1" customWidth="1"/>
    <col min="4094" max="4094" width="6.42578125" style="40" customWidth="1"/>
    <col min="4095" max="4095" width="10.42578125" style="40" bestFit="1" customWidth="1"/>
    <col min="4096" max="4096" width="7.85546875" style="40" customWidth="1"/>
    <col min="4097" max="4097" width="7.140625" style="40" customWidth="1"/>
    <col min="4098" max="4340" width="8.85546875" style="40"/>
    <col min="4341" max="4341" width="5.42578125" style="40" customWidth="1"/>
    <col min="4342" max="4342" width="34.42578125" style="40" customWidth="1"/>
    <col min="4343" max="4348" width="10.42578125" style="40" customWidth="1"/>
    <col min="4349" max="4349" width="10.42578125" style="40" bestFit="1" customWidth="1"/>
    <col min="4350" max="4350" width="6.42578125" style="40" customWidth="1"/>
    <col min="4351" max="4351" width="10.42578125" style="40" bestFit="1" customWidth="1"/>
    <col min="4352" max="4352" width="7.85546875" style="40" customWidth="1"/>
    <col min="4353" max="4353" width="7.140625" style="40" customWidth="1"/>
    <col min="4354" max="4596" width="8.85546875" style="40"/>
    <col min="4597" max="4597" width="5.42578125" style="40" customWidth="1"/>
    <col min="4598" max="4598" width="34.42578125" style="40" customWidth="1"/>
    <col min="4599" max="4604" width="10.42578125" style="40" customWidth="1"/>
    <col min="4605" max="4605" width="10.42578125" style="40" bestFit="1" customWidth="1"/>
    <col min="4606" max="4606" width="6.42578125" style="40" customWidth="1"/>
    <col min="4607" max="4607" width="10.42578125" style="40" bestFit="1" customWidth="1"/>
    <col min="4608" max="4608" width="7.85546875" style="40" customWidth="1"/>
    <col min="4609" max="4609" width="7.140625" style="40" customWidth="1"/>
    <col min="4610" max="4852" width="8.85546875" style="40"/>
    <col min="4853" max="4853" width="5.42578125" style="40" customWidth="1"/>
    <col min="4854" max="4854" width="34.42578125" style="40" customWidth="1"/>
    <col min="4855" max="4860" width="10.42578125" style="40" customWidth="1"/>
    <col min="4861" max="4861" width="10.42578125" style="40" bestFit="1" customWidth="1"/>
    <col min="4862" max="4862" width="6.42578125" style="40" customWidth="1"/>
    <col min="4863" max="4863" width="10.42578125" style="40" bestFit="1" customWidth="1"/>
    <col min="4864" max="4864" width="7.85546875" style="40" customWidth="1"/>
    <col min="4865" max="4865" width="7.140625" style="40" customWidth="1"/>
    <col min="4866" max="5108" width="8.85546875" style="40"/>
    <col min="5109" max="5109" width="5.42578125" style="40" customWidth="1"/>
    <col min="5110" max="5110" width="34.42578125" style="40" customWidth="1"/>
    <col min="5111" max="5116" width="10.42578125" style="40" customWidth="1"/>
    <col min="5117" max="5117" width="10.42578125" style="40" bestFit="1" customWidth="1"/>
    <col min="5118" max="5118" width="6.42578125" style="40" customWidth="1"/>
    <col min="5119" max="5119" width="10.42578125" style="40" bestFit="1" customWidth="1"/>
    <col min="5120" max="5120" width="7.85546875" style="40" customWidth="1"/>
    <col min="5121" max="5121" width="7.140625" style="40" customWidth="1"/>
    <col min="5122" max="5364" width="8.85546875" style="40"/>
    <col min="5365" max="5365" width="5.42578125" style="40" customWidth="1"/>
    <col min="5366" max="5366" width="34.42578125" style="40" customWidth="1"/>
    <col min="5367" max="5372" width="10.42578125" style="40" customWidth="1"/>
    <col min="5373" max="5373" width="10.42578125" style="40" bestFit="1" customWidth="1"/>
    <col min="5374" max="5374" width="6.42578125" style="40" customWidth="1"/>
    <col min="5375" max="5375" width="10.42578125" style="40" bestFit="1" customWidth="1"/>
    <col min="5376" max="5376" width="7.85546875" style="40" customWidth="1"/>
    <col min="5377" max="5377" width="7.140625" style="40" customWidth="1"/>
    <col min="5378" max="5620" width="8.85546875" style="40"/>
    <col min="5621" max="5621" width="5.42578125" style="40" customWidth="1"/>
    <col min="5622" max="5622" width="34.42578125" style="40" customWidth="1"/>
    <col min="5623" max="5628" width="10.42578125" style="40" customWidth="1"/>
    <col min="5629" max="5629" width="10.42578125" style="40" bestFit="1" customWidth="1"/>
    <col min="5630" max="5630" width="6.42578125" style="40" customWidth="1"/>
    <col min="5631" max="5631" width="10.42578125" style="40" bestFit="1" customWidth="1"/>
    <col min="5632" max="5632" width="7.85546875" style="40" customWidth="1"/>
    <col min="5633" max="5633" width="7.140625" style="40" customWidth="1"/>
    <col min="5634" max="5876" width="8.85546875" style="40"/>
    <col min="5877" max="5877" width="5.42578125" style="40" customWidth="1"/>
    <col min="5878" max="5878" width="34.42578125" style="40" customWidth="1"/>
    <col min="5879" max="5884" width="10.42578125" style="40" customWidth="1"/>
    <col min="5885" max="5885" width="10.42578125" style="40" bestFit="1" customWidth="1"/>
    <col min="5886" max="5886" width="6.42578125" style="40" customWidth="1"/>
    <col min="5887" max="5887" width="10.42578125" style="40" bestFit="1" customWidth="1"/>
    <col min="5888" max="5888" width="7.85546875" style="40" customWidth="1"/>
    <col min="5889" max="5889" width="7.140625" style="40" customWidth="1"/>
    <col min="5890" max="6132" width="8.85546875" style="40"/>
    <col min="6133" max="6133" width="5.42578125" style="40" customWidth="1"/>
    <col min="6134" max="6134" width="34.42578125" style="40" customWidth="1"/>
    <col min="6135" max="6140" width="10.42578125" style="40" customWidth="1"/>
    <col min="6141" max="6141" width="10.42578125" style="40" bestFit="1" customWidth="1"/>
    <col min="6142" max="6142" width="6.42578125" style="40" customWidth="1"/>
    <col min="6143" max="6143" width="10.42578125" style="40" bestFit="1" customWidth="1"/>
    <col min="6144" max="6144" width="7.85546875" style="40" customWidth="1"/>
    <col min="6145" max="6145" width="7.140625" style="40" customWidth="1"/>
    <col min="6146" max="6388" width="8.85546875" style="40"/>
    <col min="6389" max="6389" width="5.42578125" style="40" customWidth="1"/>
    <col min="6390" max="6390" width="34.42578125" style="40" customWidth="1"/>
    <col min="6391" max="6396" width="10.42578125" style="40" customWidth="1"/>
    <col min="6397" max="6397" width="10.42578125" style="40" bestFit="1" customWidth="1"/>
    <col min="6398" max="6398" width="6.42578125" style="40" customWidth="1"/>
    <col min="6399" max="6399" width="10.42578125" style="40" bestFit="1" customWidth="1"/>
    <col min="6400" max="6400" width="7.85546875" style="40" customWidth="1"/>
    <col min="6401" max="6401" width="7.140625" style="40" customWidth="1"/>
    <col min="6402" max="6644" width="8.85546875" style="40"/>
    <col min="6645" max="6645" width="5.42578125" style="40" customWidth="1"/>
    <col min="6646" max="6646" width="34.42578125" style="40" customWidth="1"/>
    <col min="6647" max="6652" width="10.42578125" style="40" customWidth="1"/>
    <col min="6653" max="6653" width="10.42578125" style="40" bestFit="1" customWidth="1"/>
    <col min="6654" max="6654" width="6.42578125" style="40" customWidth="1"/>
    <col min="6655" max="6655" width="10.42578125" style="40" bestFit="1" customWidth="1"/>
    <col min="6656" max="6656" width="7.85546875" style="40" customWidth="1"/>
    <col min="6657" max="6657" width="7.140625" style="40" customWidth="1"/>
    <col min="6658" max="6900" width="8.85546875" style="40"/>
    <col min="6901" max="6901" width="5.42578125" style="40" customWidth="1"/>
    <col min="6902" max="6902" width="34.42578125" style="40" customWidth="1"/>
    <col min="6903" max="6908" width="10.42578125" style="40" customWidth="1"/>
    <col min="6909" max="6909" width="10.42578125" style="40" bestFit="1" customWidth="1"/>
    <col min="6910" max="6910" width="6.42578125" style="40" customWidth="1"/>
    <col min="6911" max="6911" width="10.42578125" style="40" bestFit="1" customWidth="1"/>
    <col min="6912" max="6912" width="7.85546875" style="40" customWidth="1"/>
    <col min="6913" max="6913" width="7.140625" style="40" customWidth="1"/>
    <col min="6914" max="7156" width="8.85546875" style="40"/>
    <col min="7157" max="7157" width="5.42578125" style="40" customWidth="1"/>
    <col min="7158" max="7158" width="34.42578125" style="40" customWidth="1"/>
    <col min="7159" max="7164" width="10.42578125" style="40" customWidth="1"/>
    <col min="7165" max="7165" width="10.42578125" style="40" bestFit="1" customWidth="1"/>
    <col min="7166" max="7166" width="6.42578125" style="40" customWidth="1"/>
    <col min="7167" max="7167" width="10.42578125" style="40" bestFit="1" customWidth="1"/>
    <col min="7168" max="7168" width="7.85546875" style="40" customWidth="1"/>
    <col min="7169" max="7169" width="7.140625" style="40" customWidth="1"/>
    <col min="7170" max="7412" width="8.85546875" style="40"/>
    <col min="7413" max="7413" width="5.42578125" style="40" customWidth="1"/>
    <col min="7414" max="7414" width="34.42578125" style="40" customWidth="1"/>
    <col min="7415" max="7420" width="10.42578125" style="40" customWidth="1"/>
    <col min="7421" max="7421" width="10.42578125" style="40" bestFit="1" customWidth="1"/>
    <col min="7422" max="7422" width="6.42578125" style="40" customWidth="1"/>
    <col min="7423" max="7423" width="10.42578125" style="40" bestFit="1" customWidth="1"/>
    <col min="7424" max="7424" width="7.85546875" style="40" customWidth="1"/>
    <col min="7425" max="7425" width="7.140625" style="40" customWidth="1"/>
    <col min="7426" max="7668" width="8.85546875" style="40"/>
    <col min="7669" max="7669" width="5.42578125" style="40" customWidth="1"/>
    <col min="7670" max="7670" width="34.42578125" style="40" customWidth="1"/>
    <col min="7671" max="7676" width="10.42578125" style="40" customWidth="1"/>
    <col min="7677" max="7677" width="10.42578125" style="40" bestFit="1" customWidth="1"/>
    <col min="7678" max="7678" width="6.42578125" style="40" customWidth="1"/>
    <col min="7679" max="7679" width="10.42578125" style="40" bestFit="1" customWidth="1"/>
    <col min="7680" max="7680" width="7.85546875" style="40" customWidth="1"/>
    <col min="7681" max="7681" width="7.140625" style="40" customWidth="1"/>
    <col min="7682" max="7924" width="8.85546875" style="40"/>
    <col min="7925" max="7925" width="5.42578125" style="40" customWidth="1"/>
    <col min="7926" max="7926" width="34.42578125" style="40" customWidth="1"/>
    <col min="7927" max="7932" width="10.42578125" style="40" customWidth="1"/>
    <col min="7933" max="7933" width="10.42578125" style="40" bestFit="1" customWidth="1"/>
    <col min="7934" max="7934" width="6.42578125" style="40" customWidth="1"/>
    <col min="7935" max="7935" width="10.42578125" style="40" bestFit="1" customWidth="1"/>
    <col min="7936" max="7936" width="7.85546875" style="40" customWidth="1"/>
    <col min="7937" max="7937" width="7.140625" style="40" customWidth="1"/>
    <col min="7938" max="8180" width="8.85546875" style="40"/>
    <col min="8181" max="8181" width="5.42578125" style="40" customWidth="1"/>
    <col min="8182" max="8182" width="34.42578125" style="40" customWidth="1"/>
    <col min="8183" max="8188" width="10.42578125" style="40" customWidth="1"/>
    <col min="8189" max="8189" width="10.42578125" style="40" bestFit="1" customWidth="1"/>
    <col min="8190" max="8190" width="6.42578125" style="40" customWidth="1"/>
    <col min="8191" max="8191" width="10.42578125" style="40" bestFit="1" customWidth="1"/>
    <col min="8192" max="8192" width="7.85546875" style="40" customWidth="1"/>
    <col min="8193" max="8193" width="7.140625" style="40" customWidth="1"/>
    <col min="8194" max="8436" width="8.85546875" style="40"/>
    <col min="8437" max="8437" width="5.42578125" style="40" customWidth="1"/>
    <col min="8438" max="8438" width="34.42578125" style="40" customWidth="1"/>
    <col min="8439" max="8444" width="10.42578125" style="40" customWidth="1"/>
    <col min="8445" max="8445" width="10.42578125" style="40" bestFit="1" customWidth="1"/>
    <col min="8446" max="8446" width="6.42578125" style="40" customWidth="1"/>
    <col min="8447" max="8447" width="10.42578125" style="40" bestFit="1" customWidth="1"/>
    <col min="8448" max="8448" width="7.85546875" style="40" customWidth="1"/>
    <col min="8449" max="8449" width="7.140625" style="40" customWidth="1"/>
    <col min="8450" max="8692" width="8.85546875" style="40"/>
    <col min="8693" max="8693" width="5.42578125" style="40" customWidth="1"/>
    <col min="8694" max="8694" width="34.42578125" style="40" customWidth="1"/>
    <col min="8695" max="8700" width="10.42578125" style="40" customWidth="1"/>
    <col min="8701" max="8701" width="10.42578125" style="40" bestFit="1" customWidth="1"/>
    <col min="8702" max="8702" width="6.42578125" style="40" customWidth="1"/>
    <col min="8703" max="8703" width="10.42578125" style="40" bestFit="1" customWidth="1"/>
    <col min="8704" max="8704" width="7.85546875" style="40" customWidth="1"/>
    <col min="8705" max="8705" width="7.140625" style="40" customWidth="1"/>
    <col min="8706" max="8948" width="8.85546875" style="40"/>
    <col min="8949" max="8949" width="5.42578125" style="40" customWidth="1"/>
    <col min="8950" max="8950" width="34.42578125" style="40" customWidth="1"/>
    <col min="8951" max="8956" width="10.42578125" style="40" customWidth="1"/>
    <col min="8957" max="8957" width="10.42578125" style="40" bestFit="1" customWidth="1"/>
    <col min="8958" max="8958" width="6.42578125" style="40" customWidth="1"/>
    <col min="8959" max="8959" width="10.42578125" style="40" bestFit="1" customWidth="1"/>
    <col min="8960" max="8960" width="7.85546875" style="40" customWidth="1"/>
    <col min="8961" max="8961" width="7.140625" style="40" customWidth="1"/>
    <col min="8962" max="9204" width="8.85546875" style="40"/>
    <col min="9205" max="9205" width="5.42578125" style="40" customWidth="1"/>
    <col min="9206" max="9206" width="34.42578125" style="40" customWidth="1"/>
    <col min="9207" max="9212" width="10.42578125" style="40" customWidth="1"/>
    <col min="9213" max="9213" width="10.42578125" style="40" bestFit="1" customWidth="1"/>
    <col min="9214" max="9214" width="6.42578125" style="40" customWidth="1"/>
    <col min="9215" max="9215" width="10.42578125" style="40" bestFit="1" customWidth="1"/>
    <col min="9216" max="9216" width="7.85546875" style="40" customWidth="1"/>
    <col min="9217" max="9217" width="7.140625" style="40" customWidth="1"/>
    <col min="9218" max="9460" width="8.85546875" style="40"/>
    <col min="9461" max="9461" width="5.42578125" style="40" customWidth="1"/>
    <col min="9462" max="9462" width="34.42578125" style="40" customWidth="1"/>
    <col min="9463" max="9468" width="10.42578125" style="40" customWidth="1"/>
    <col min="9469" max="9469" width="10.42578125" style="40" bestFit="1" customWidth="1"/>
    <col min="9470" max="9470" width="6.42578125" style="40" customWidth="1"/>
    <col min="9471" max="9471" width="10.42578125" style="40" bestFit="1" customWidth="1"/>
    <col min="9472" max="9472" width="7.85546875" style="40" customWidth="1"/>
    <col min="9473" max="9473" width="7.140625" style="40" customWidth="1"/>
    <col min="9474" max="9716" width="8.85546875" style="40"/>
    <col min="9717" max="9717" width="5.42578125" style="40" customWidth="1"/>
    <col min="9718" max="9718" width="34.42578125" style="40" customWidth="1"/>
    <col min="9719" max="9724" width="10.42578125" style="40" customWidth="1"/>
    <col min="9725" max="9725" width="10.42578125" style="40" bestFit="1" customWidth="1"/>
    <col min="9726" max="9726" width="6.42578125" style="40" customWidth="1"/>
    <col min="9727" max="9727" width="10.42578125" style="40" bestFit="1" customWidth="1"/>
    <col min="9728" max="9728" width="7.85546875" style="40" customWidth="1"/>
    <col min="9729" max="9729" width="7.140625" style="40" customWidth="1"/>
    <col min="9730" max="9972" width="8.85546875" style="40"/>
    <col min="9973" max="9973" width="5.42578125" style="40" customWidth="1"/>
    <col min="9974" max="9974" width="34.42578125" style="40" customWidth="1"/>
    <col min="9975" max="9980" width="10.42578125" style="40" customWidth="1"/>
    <col min="9981" max="9981" width="10.42578125" style="40" bestFit="1" customWidth="1"/>
    <col min="9982" max="9982" width="6.42578125" style="40" customWidth="1"/>
    <col min="9983" max="9983" width="10.42578125" style="40" bestFit="1" customWidth="1"/>
    <col min="9984" max="9984" width="7.85546875" style="40" customWidth="1"/>
    <col min="9985" max="9985" width="7.140625" style="40" customWidth="1"/>
    <col min="9986" max="10228" width="8.85546875" style="40"/>
    <col min="10229" max="10229" width="5.42578125" style="40" customWidth="1"/>
    <col min="10230" max="10230" width="34.42578125" style="40" customWidth="1"/>
    <col min="10231" max="10236" width="10.42578125" style="40" customWidth="1"/>
    <col min="10237" max="10237" width="10.42578125" style="40" bestFit="1" customWidth="1"/>
    <col min="10238" max="10238" width="6.42578125" style="40" customWidth="1"/>
    <col min="10239" max="10239" width="10.42578125" style="40" bestFit="1" customWidth="1"/>
    <col min="10240" max="10240" width="7.85546875" style="40" customWidth="1"/>
    <col min="10241" max="10241" width="7.140625" style="40" customWidth="1"/>
    <col min="10242" max="10484" width="8.85546875" style="40"/>
    <col min="10485" max="10485" width="5.42578125" style="40" customWidth="1"/>
    <col min="10486" max="10486" width="34.42578125" style="40" customWidth="1"/>
    <col min="10487" max="10492" width="10.42578125" style="40" customWidth="1"/>
    <col min="10493" max="10493" width="10.42578125" style="40" bestFit="1" customWidth="1"/>
    <col min="10494" max="10494" width="6.42578125" style="40" customWidth="1"/>
    <col min="10495" max="10495" width="10.42578125" style="40" bestFit="1" customWidth="1"/>
    <col min="10496" max="10496" width="7.85546875" style="40" customWidth="1"/>
    <col min="10497" max="10497" width="7.140625" style="40" customWidth="1"/>
    <col min="10498" max="10740" width="8.85546875" style="40"/>
    <col min="10741" max="10741" width="5.42578125" style="40" customWidth="1"/>
    <col min="10742" max="10742" width="34.42578125" style="40" customWidth="1"/>
    <col min="10743" max="10748" width="10.42578125" style="40" customWidth="1"/>
    <col min="10749" max="10749" width="10.42578125" style="40" bestFit="1" customWidth="1"/>
    <col min="10750" max="10750" width="6.42578125" style="40" customWidth="1"/>
    <col min="10751" max="10751" width="10.42578125" style="40" bestFit="1" customWidth="1"/>
    <col min="10752" max="10752" width="7.85546875" style="40" customWidth="1"/>
    <col min="10753" max="10753" width="7.140625" style="40" customWidth="1"/>
    <col min="10754" max="10996" width="8.85546875" style="40"/>
    <col min="10997" max="10997" width="5.42578125" style="40" customWidth="1"/>
    <col min="10998" max="10998" width="34.42578125" style="40" customWidth="1"/>
    <col min="10999" max="11004" width="10.42578125" style="40" customWidth="1"/>
    <col min="11005" max="11005" width="10.42578125" style="40" bestFit="1" customWidth="1"/>
    <col min="11006" max="11006" width="6.42578125" style="40" customWidth="1"/>
    <col min="11007" max="11007" width="10.42578125" style="40" bestFit="1" customWidth="1"/>
    <col min="11008" max="11008" width="7.85546875" style="40" customWidth="1"/>
    <col min="11009" max="11009" width="7.140625" style="40" customWidth="1"/>
    <col min="11010" max="11252" width="8.85546875" style="40"/>
    <col min="11253" max="11253" width="5.42578125" style="40" customWidth="1"/>
    <col min="11254" max="11254" width="34.42578125" style="40" customWidth="1"/>
    <col min="11255" max="11260" width="10.42578125" style="40" customWidth="1"/>
    <col min="11261" max="11261" width="10.42578125" style="40" bestFit="1" customWidth="1"/>
    <col min="11262" max="11262" width="6.42578125" style="40" customWidth="1"/>
    <col min="11263" max="11263" width="10.42578125" style="40" bestFit="1" customWidth="1"/>
    <col min="11264" max="11264" width="7.85546875" style="40" customWidth="1"/>
    <col min="11265" max="11265" width="7.140625" style="40" customWidth="1"/>
    <col min="11266" max="11508" width="8.85546875" style="40"/>
    <col min="11509" max="11509" width="5.42578125" style="40" customWidth="1"/>
    <col min="11510" max="11510" width="34.42578125" style="40" customWidth="1"/>
    <col min="11511" max="11516" width="10.42578125" style="40" customWidth="1"/>
    <col min="11517" max="11517" width="10.42578125" style="40" bestFit="1" customWidth="1"/>
    <col min="11518" max="11518" width="6.42578125" style="40" customWidth="1"/>
    <col min="11519" max="11519" width="10.42578125" style="40" bestFit="1" customWidth="1"/>
    <col min="11520" max="11520" width="7.85546875" style="40" customWidth="1"/>
    <col min="11521" max="11521" width="7.140625" style="40" customWidth="1"/>
    <col min="11522" max="11764" width="8.85546875" style="40"/>
    <col min="11765" max="11765" width="5.42578125" style="40" customWidth="1"/>
    <col min="11766" max="11766" width="34.42578125" style="40" customWidth="1"/>
    <col min="11767" max="11772" width="10.42578125" style="40" customWidth="1"/>
    <col min="11773" max="11773" width="10.42578125" style="40" bestFit="1" customWidth="1"/>
    <col min="11774" max="11774" width="6.42578125" style="40" customWidth="1"/>
    <col min="11775" max="11775" width="10.42578125" style="40" bestFit="1" customWidth="1"/>
    <col min="11776" max="11776" width="7.85546875" style="40" customWidth="1"/>
    <col min="11777" max="11777" width="7.140625" style="40" customWidth="1"/>
    <col min="11778" max="12020" width="8.85546875" style="40"/>
    <col min="12021" max="12021" width="5.42578125" style="40" customWidth="1"/>
    <col min="12022" max="12022" width="34.42578125" style="40" customWidth="1"/>
    <col min="12023" max="12028" width="10.42578125" style="40" customWidth="1"/>
    <col min="12029" max="12029" width="10.42578125" style="40" bestFit="1" customWidth="1"/>
    <col min="12030" max="12030" width="6.42578125" style="40" customWidth="1"/>
    <col min="12031" max="12031" width="10.42578125" style="40" bestFit="1" customWidth="1"/>
    <col min="12032" max="12032" width="7.85546875" style="40" customWidth="1"/>
    <col min="12033" max="12033" width="7.140625" style="40" customWidth="1"/>
    <col min="12034" max="12276" width="8.85546875" style="40"/>
    <col min="12277" max="12277" width="5.42578125" style="40" customWidth="1"/>
    <col min="12278" max="12278" width="34.42578125" style="40" customWidth="1"/>
    <col min="12279" max="12284" width="10.42578125" style="40" customWidth="1"/>
    <col min="12285" max="12285" width="10.42578125" style="40" bestFit="1" customWidth="1"/>
    <col min="12286" max="12286" width="6.42578125" style="40" customWidth="1"/>
    <col min="12287" max="12287" width="10.42578125" style="40" bestFit="1" customWidth="1"/>
    <col min="12288" max="12288" width="7.85546875" style="40" customWidth="1"/>
    <col min="12289" max="12289" width="7.140625" style="40" customWidth="1"/>
    <col min="12290" max="12532" width="8.85546875" style="40"/>
    <col min="12533" max="12533" width="5.42578125" style="40" customWidth="1"/>
    <col min="12534" max="12534" width="34.42578125" style="40" customWidth="1"/>
    <col min="12535" max="12540" width="10.42578125" style="40" customWidth="1"/>
    <col min="12541" max="12541" width="10.42578125" style="40" bestFit="1" customWidth="1"/>
    <col min="12542" max="12542" width="6.42578125" style="40" customWidth="1"/>
    <col min="12543" max="12543" width="10.42578125" style="40" bestFit="1" customWidth="1"/>
    <col min="12544" max="12544" width="7.85546875" style="40" customWidth="1"/>
    <col min="12545" max="12545" width="7.140625" style="40" customWidth="1"/>
    <col min="12546" max="12788" width="8.85546875" style="40"/>
    <col min="12789" max="12789" width="5.42578125" style="40" customWidth="1"/>
    <col min="12790" max="12790" width="34.42578125" style="40" customWidth="1"/>
    <col min="12791" max="12796" width="10.42578125" style="40" customWidth="1"/>
    <col min="12797" max="12797" width="10.42578125" style="40" bestFit="1" customWidth="1"/>
    <col min="12798" max="12798" width="6.42578125" style="40" customWidth="1"/>
    <col min="12799" max="12799" width="10.42578125" style="40" bestFit="1" customWidth="1"/>
    <col min="12800" max="12800" width="7.85546875" style="40" customWidth="1"/>
    <col min="12801" max="12801" width="7.140625" style="40" customWidth="1"/>
    <col min="12802" max="13044" width="8.85546875" style="40"/>
    <col min="13045" max="13045" width="5.42578125" style="40" customWidth="1"/>
    <col min="13046" max="13046" width="34.42578125" style="40" customWidth="1"/>
    <col min="13047" max="13052" width="10.42578125" style="40" customWidth="1"/>
    <col min="13053" max="13053" width="10.42578125" style="40" bestFit="1" customWidth="1"/>
    <col min="13054" max="13054" width="6.42578125" style="40" customWidth="1"/>
    <col min="13055" max="13055" width="10.42578125" style="40" bestFit="1" customWidth="1"/>
    <col min="13056" max="13056" width="7.85546875" style="40" customWidth="1"/>
    <col min="13057" max="13057" width="7.140625" style="40" customWidth="1"/>
    <col min="13058" max="13300" width="8.85546875" style="40"/>
    <col min="13301" max="13301" width="5.42578125" style="40" customWidth="1"/>
    <col min="13302" max="13302" width="34.42578125" style="40" customWidth="1"/>
    <col min="13303" max="13308" width="10.42578125" style="40" customWidth="1"/>
    <col min="13309" max="13309" width="10.42578125" style="40" bestFit="1" customWidth="1"/>
    <col min="13310" max="13310" width="6.42578125" style="40" customWidth="1"/>
    <col min="13311" max="13311" width="10.42578125" style="40" bestFit="1" customWidth="1"/>
    <col min="13312" max="13312" width="7.85546875" style="40" customWidth="1"/>
    <col min="13313" max="13313" width="7.140625" style="40" customWidth="1"/>
    <col min="13314" max="13556" width="8.85546875" style="40"/>
    <col min="13557" max="13557" width="5.42578125" style="40" customWidth="1"/>
    <col min="13558" max="13558" width="34.42578125" style="40" customWidth="1"/>
    <col min="13559" max="13564" width="10.42578125" style="40" customWidth="1"/>
    <col min="13565" max="13565" width="10.42578125" style="40" bestFit="1" customWidth="1"/>
    <col min="13566" max="13566" width="6.42578125" style="40" customWidth="1"/>
    <col min="13567" max="13567" width="10.42578125" style="40" bestFit="1" customWidth="1"/>
    <col min="13568" max="13568" width="7.85546875" style="40" customWidth="1"/>
    <col min="13569" max="13569" width="7.140625" style="40" customWidth="1"/>
    <col min="13570" max="13812" width="8.85546875" style="40"/>
    <col min="13813" max="13813" width="5.42578125" style="40" customWidth="1"/>
    <col min="13814" max="13814" width="34.42578125" style="40" customWidth="1"/>
    <col min="13815" max="13820" width="10.42578125" style="40" customWidth="1"/>
    <col min="13821" max="13821" width="10.42578125" style="40" bestFit="1" customWidth="1"/>
    <col min="13822" max="13822" width="6.42578125" style="40" customWidth="1"/>
    <col min="13823" max="13823" width="10.42578125" style="40" bestFit="1" customWidth="1"/>
    <col min="13824" max="13824" width="7.85546875" style="40" customWidth="1"/>
    <col min="13825" max="13825" width="7.140625" style="40" customWidth="1"/>
    <col min="13826" max="14068" width="8.85546875" style="40"/>
    <col min="14069" max="14069" width="5.42578125" style="40" customWidth="1"/>
    <col min="14070" max="14070" width="34.42578125" style="40" customWidth="1"/>
    <col min="14071" max="14076" width="10.42578125" style="40" customWidth="1"/>
    <col min="14077" max="14077" width="10.42578125" style="40" bestFit="1" customWidth="1"/>
    <col min="14078" max="14078" width="6.42578125" style="40" customWidth="1"/>
    <col min="14079" max="14079" width="10.42578125" style="40" bestFit="1" customWidth="1"/>
    <col min="14080" max="14080" width="7.85546875" style="40" customWidth="1"/>
    <col min="14081" max="14081" width="7.140625" style="40" customWidth="1"/>
    <col min="14082" max="14324" width="8.85546875" style="40"/>
    <col min="14325" max="14325" width="5.42578125" style="40" customWidth="1"/>
    <col min="14326" max="14326" width="34.42578125" style="40" customWidth="1"/>
    <col min="14327" max="14332" width="10.42578125" style="40" customWidth="1"/>
    <col min="14333" max="14333" width="10.42578125" style="40" bestFit="1" customWidth="1"/>
    <col min="14334" max="14334" width="6.42578125" style="40" customWidth="1"/>
    <col min="14335" max="14335" width="10.42578125" style="40" bestFit="1" customWidth="1"/>
    <col min="14336" max="14336" width="7.85546875" style="40" customWidth="1"/>
    <col min="14337" max="14337" width="7.140625" style="40" customWidth="1"/>
    <col min="14338" max="14580" width="8.85546875" style="40"/>
    <col min="14581" max="14581" width="5.42578125" style="40" customWidth="1"/>
    <col min="14582" max="14582" width="34.42578125" style="40" customWidth="1"/>
    <col min="14583" max="14588" width="10.42578125" style="40" customWidth="1"/>
    <col min="14589" max="14589" width="10.42578125" style="40" bestFit="1" customWidth="1"/>
    <col min="14590" max="14590" width="6.42578125" style="40" customWidth="1"/>
    <col min="14591" max="14591" width="10.42578125" style="40" bestFit="1" customWidth="1"/>
    <col min="14592" max="14592" width="7.85546875" style="40" customWidth="1"/>
    <col min="14593" max="14593" width="7.140625" style="40" customWidth="1"/>
    <col min="14594" max="14836" width="8.85546875" style="40"/>
    <col min="14837" max="14837" width="5.42578125" style="40" customWidth="1"/>
    <col min="14838" max="14838" width="34.42578125" style="40" customWidth="1"/>
    <col min="14839" max="14844" width="10.42578125" style="40" customWidth="1"/>
    <col min="14845" max="14845" width="10.42578125" style="40" bestFit="1" customWidth="1"/>
    <col min="14846" max="14846" width="6.42578125" style="40" customWidth="1"/>
    <col min="14847" max="14847" width="10.42578125" style="40" bestFit="1" customWidth="1"/>
    <col min="14848" max="14848" width="7.85546875" style="40" customWidth="1"/>
    <col min="14849" max="14849" width="7.140625" style="40" customWidth="1"/>
    <col min="14850" max="15092" width="8.85546875" style="40"/>
    <col min="15093" max="15093" width="5.42578125" style="40" customWidth="1"/>
    <col min="15094" max="15094" width="34.42578125" style="40" customWidth="1"/>
    <col min="15095" max="15100" width="10.42578125" style="40" customWidth="1"/>
    <col min="15101" max="15101" width="10.42578125" style="40" bestFit="1" customWidth="1"/>
    <col min="15102" max="15102" width="6.42578125" style="40" customWidth="1"/>
    <col min="15103" max="15103" width="10.42578125" style="40" bestFit="1" customWidth="1"/>
    <col min="15104" max="15104" width="7.85546875" style="40" customWidth="1"/>
    <col min="15105" max="15105" width="7.140625" style="40" customWidth="1"/>
    <col min="15106" max="15348" width="8.85546875" style="40"/>
    <col min="15349" max="15349" width="5.42578125" style="40" customWidth="1"/>
    <col min="15350" max="15350" width="34.42578125" style="40" customWidth="1"/>
    <col min="15351" max="15356" width="10.42578125" style="40" customWidth="1"/>
    <col min="15357" max="15357" width="10.42578125" style="40" bestFit="1" customWidth="1"/>
    <col min="15358" max="15358" width="6.42578125" style="40" customWidth="1"/>
    <col min="15359" max="15359" width="10.42578125" style="40" bestFit="1" customWidth="1"/>
    <col min="15360" max="15360" width="7.85546875" style="40" customWidth="1"/>
    <col min="15361" max="15361" width="7.140625" style="40" customWidth="1"/>
    <col min="15362" max="15604" width="8.85546875" style="40"/>
    <col min="15605" max="15605" width="5.42578125" style="40" customWidth="1"/>
    <col min="15606" max="15606" width="34.42578125" style="40" customWidth="1"/>
    <col min="15607" max="15612" width="10.42578125" style="40" customWidth="1"/>
    <col min="15613" max="15613" width="10.42578125" style="40" bestFit="1" customWidth="1"/>
    <col min="15614" max="15614" width="6.42578125" style="40" customWidth="1"/>
    <col min="15615" max="15615" width="10.42578125" style="40" bestFit="1" customWidth="1"/>
    <col min="15616" max="15616" width="7.85546875" style="40" customWidth="1"/>
    <col min="15617" max="15617" width="7.140625" style="40" customWidth="1"/>
    <col min="15618" max="15860" width="8.85546875" style="40"/>
    <col min="15861" max="15861" width="5.42578125" style="40" customWidth="1"/>
    <col min="15862" max="15862" width="34.42578125" style="40" customWidth="1"/>
    <col min="15863" max="15868" width="10.42578125" style="40" customWidth="1"/>
    <col min="15869" max="15869" width="10.42578125" style="40" bestFit="1" customWidth="1"/>
    <col min="15870" max="15870" width="6.42578125" style="40" customWidth="1"/>
    <col min="15871" max="15871" width="10.42578125" style="40" bestFit="1" customWidth="1"/>
    <col min="15872" max="15872" width="7.85546875" style="40" customWidth="1"/>
    <col min="15873" max="15873" width="7.140625" style="40" customWidth="1"/>
    <col min="15874" max="16116" width="8.85546875" style="40"/>
    <col min="16117" max="16117" width="5.42578125" style="40" customWidth="1"/>
    <col min="16118" max="16118" width="34.42578125" style="40" customWidth="1"/>
    <col min="16119" max="16124" width="10.42578125" style="40" customWidth="1"/>
    <col min="16125" max="16125" width="10.42578125" style="40" bestFit="1" customWidth="1"/>
    <col min="16126" max="16126" width="6.42578125" style="40" customWidth="1"/>
    <col min="16127" max="16127" width="10.42578125" style="40" bestFit="1" customWidth="1"/>
    <col min="16128" max="16128" width="7.85546875" style="40" customWidth="1"/>
    <col min="16129" max="16129" width="7.140625" style="40" customWidth="1"/>
    <col min="16130" max="16384" width="8.85546875" style="40"/>
  </cols>
  <sheetData>
    <row r="1" spans="1:17" x14ac:dyDescent="0.25">
      <c r="A1" s="10" t="s">
        <v>33</v>
      </c>
      <c r="C1" s="57">
        <v>2010</v>
      </c>
      <c r="D1" s="57"/>
      <c r="E1" s="4"/>
      <c r="F1" s="57">
        <v>2011</v>
      </c>
      <c r="G1" s="57"/>
      <c r="H1" s="4"/>
      <c r="I1" s="57">
        <v>2012</v>
      </c>
      <c r="J1" s="57"/>
      <c r="K1" s="4"/>
      <c r="L1" s="33">
        <v>2013</v>
      </c>
      <c r="M1" s="35"/>
      <c r="N1" s="25">
        <v>2014</v>
      </c>
      <c r="O1" s="34">
        <v>2015</v>
      </c>
      <c r="P1" s="58" t="s">
        <v>0</v>
      </c>
      <c r="Q1" s="59"/>
    </row>
    <row r="2" spans="1:17" x14ac:dyDescent="0.25">
      <c r="C2" s="26" t="s">
        <v>1</v>
      </c>
      <c r="D2" s="26" t="s">
        <v>2</v>
      </c>
      <c r="E2" s="4"/>
      <c r="F2" s="26" t="s">
        <v>1</v>
      </c>
      <c r="G2" s="26" t="s">
        <v>2</v>
      </c>
      <c r="H2" s="4"/>
      <c r="I2" s="26" t="s">
        <v>1</v>
      </c>
      <c r="J2" s="26" t="s">
        <v>2</v>
      </c>
      <c r="K2" s="4"/>
      <c r="L2" s="26" t="s">
        <v>1</v>
      </c>
      <c r="M2" s="35"/>
      <c r="N2" s="27" t="s">
        <v>1</v>
      </c>
      <c r="O2" s="28" t="s">
        <v>1</v>
      </c>
      <c r="P2" s="27">
        <v>2014</v>
      </c>
      <c r="Q2" s="29">
        <v>2015</v>
      </c>
    </row>
    <row r="3" spans="1:17" x14ac:dyDescent="0.25">
      <c r="A3" s="12" t="s">
        <v>3</v>
      </c>
      <c r="C3" s="18">
        <v>4218593</v>
      </c>
      <c r="D3" s="39">
        <v>4284341</v>
      </c>
      <c r="E3" s="39"/>
      <c r="F3" s="39">
        <v>4439673</v>
      </c>
      <c r="G3" s="39">
        <v>4624811</v>
      </c>
      <c r="H3" s="39"/>
      <c r="I3" s="39">
        <v>4658328</v>
      </c>
      <c r="J3" s="39">
        <v>4683518</v>
      </c>
      <c r="K3" s="39"/>
      <c r="L3" s="23">
        <f>4872536-L4-L5</f>
        <v>4761536</v>
      </c>
      <c r="M3" s="36"/>
      <c r="N3" s="47">
        <v>4856766.7200000007</v>
      </c>
      <c r="O3" s="47">
        <v>4953902.0544000007</v>
      </c>
      <c r="P3" s="55">
        <f>(N3-L3)/L3</f>
        <v>2.0000000000000139E-2</v>
      </c>
      <c r="Q3" s="56">
        <f>(O3-N3)/N3</f>
        <v>2.0000000000000007E-2</v>
      </c>
    </row>
    <row r="4" spans="1:17" x14ac:dyDescent="0.25">
      <c r="A4" s="17" t="s">
        <v>34</v>
      </c>
      <c r="C4" s="18">
        <v>92400</v>
      </c>
      <c r="D4" s="39">
        <v>110602</v>
      </c>
      <c r="E4" s="39"/>
      <c r="F4" s="39">
        <v>85604</v>
      </c>
      <c r="G4" s="39">
        <v>102201</v>
      </c>
      <c r="H4" s="39"/>
      <c r="I4" s="39">
        <v>110000</v>
      </c>
      <c r="J4" s="39">
        <v>124659</v>
      </c>
      <c r="K4" s="39"/>
      <c r="L4" s="23">
        <v>110000</v>
      </c>
      <c r="M4" s="36"/>
      <c r="N4" s="48">
        <v>110000</v>
      </c>
      <c r="O4" s="48">
        <v>110000</v>
      </c>
      <c r="P4" s="55">
        <f t="shared" ref="P4:P40" si="0">(N4-L4)/L4</f>
        <v>0</v>
      </c>
      <c r="Q4" s="56">
        <f>(O4-N4)/N4</f>
        <v>0</v>
      </c>
    </row>
    <row r="5" spans="1:17" ht="18" thickBot="1" x14ac:dyDescent="0.45">
      <c r="A5" s="12" t="s">
        <v>4</v>
      </c>
      <c r="C5" s="41">
        <v>1000</v>
      </c>
      <c r="D5" s="42">
        <v>5782</v>
      </c>
      <c r="E5" s="42"/>
      <c r="F5" s="42">
        <v>625</v>
      </c>
      <c r="G5" s="42">
        <v>9276</v>
      </c>
      <c r="H5" s="42"/>
      <c r="I5" s="42">
        <v>625</v>
      </c>
      <c r="J5" s="42">
        <v>3056.5</v>
      </c>
      <c r="K5" s="42"/>
      <c r="L5" s="42">
        <v>1000</v>
      </c>
      <c r="M5" s="37"/>
      <c r="N5" s="49">
        <v>1000</v>
      </c>
      <c r="O5" s="49">
        <v>1000</v>
      </c>
      <c r="P5" s="55">
        <f t="shared" si="0"/>
        <v>0</v>
      </c>
      <c r="Q5" s="56">
        <f>(O5-N5)/N5</f>
        <v>0</v>
      </c>
    </row>
    <row r="6" spans="1:17" x14ac:dyDescent="0.25">
      <c r="A6" s="10" t="s">
        <v>35</v>
      </c>
      <c r="C6" s="19">
        <f t="shared" ref="C6:G6" si="1">SUM(C3:C5)</f>
        <v>4311993</v>
      </c>
      <c r="D6" s="38">
        <f t="shared" si="1"/>
        <v>4400725</v>
      </c>
      <c r="E6" s="38"/>
      <c r="F6" s="38">
        <f t="shared" si="1"/>
        <v>4525902</v>
      </c>
      <c r="G6" s="38">
        <f t="shared" si="1"/>
        <v>4736288</v>
      </c>
      <c r="H6" s="38"/>
      <c r="I6" s="38">
        <f>SUM(I3:I5)</f>
        <v>4768953</v>
      </c>
      <c r="J6" s="38">
        <f>SUM(J3:J5)</f>
        <v>4811233.5</v>
      </c>
      <c r="K6" s="38"/>
      <c r="L6" s="13">
        <f>SUM(L3:L5)</f>
        <v>4872536</v>
      </c>
      <c r="M6" s="36"/>
      <c r="N6" s="50">
        <f>SUM(N3:N5)</f>
        <v>4967766.7200000007</v>
      </c>
      <c r="O6" s="50">
        <f>SUM(O3:O5)</f>
        <v>5064902.0544000007</v>
      </c>
      <c r="P6" s="55">
        <f t="shared" si="0"/>
        <v>1.9544385100489902E-2</v>
      </c>
      <c r="Q6" s="56">
        <f>(O6-N6)/N6</f>
        <v>1.9553119112646265E-2</v>
      </c>
    </row>
    <row r="7" spans="1:17" ht="6.75" customHeight="1" x14ac:dyDescent="0.25">
      <c r="C7" s="9"/>
      <c r="D7" s="23"/>
      <c r="E7" s="23"/>
      <c r="F7" s="23"/>
      <c r="G7" s="23"/>
      <c r="H7" s="23"/>
      <c r="I7" s="23"/>
      <c r="J7" s="23"/>
      <c r="K7" s="23"/>
      <c r="L7" s="23"/>
      <c r="M7" s="36"/>
      <c r="N7" s="51"/>
      <c r="O7" s="51"/>
      <c r="P7" s="55"/>
      <c r="Q7" s="8"/>
    </row>
    <row r="8" spans="1:17" x14ac:dyDescent="0.25">
      <c r="A8" s="12" t="s">
        <v>36</v>
      </c>
      <c r="C8" s="9"/>
      <c r="D8" s="23"/>
      <c r="E8" s="23"/>
      <c r="F8" s="23"/>
      <c r="G8" s="23"/>
      <c r="H8" s="23"/>
      <c r="I8" s="23"/>
      <c r="J8" s="23"/>
      <c r="K8" s="23"/>
      <c r="L8" s="23"/>
      <c r="M8" s="36"/>
      <c r="N8" s="51"/>
      <c r="O8" s="51"/>
      <c r="P8" s="55"/>
      <c r="Q8" s="8"/>
    </row>
    <row r="9" spans="1:17" x14ac:dyDescent="0.25">
      <c r="A9" s="12" t="s">
        <v>8</v>
      </c>
      <c r="C9" s="9"/>
      <c r="D9" s="23"/>
      <c r="E9" s="23"/>
      <c r="F9" s="23"/>
      <c r="G9" s="23"/>
      <c r="H9" s="23"/>
      <c r="I9" s="23"/>
      <c r="J9" s="23"/>
      <c r="K9" s="23"/>
      <c r="L9" s="23"/>
      <c r="M9" s="36"/>
      <c r="N9" s="51"/>
      <c r="O9" s="51"/>
      <c r="P9" s="55"/>
      <c r="Q9" s="8"/>
    </row>
    <row r="10" spans="1:17" x14ac:dyDescent="0.25">
      <c r="B10" s="12" t="s">
        <v>14</v>
      </c>
      <c r="C10" s="9">
        <v>69476</v>
      </c>
      <c r="D10" s="23">
        <v>69477</v>
      </c>
      <c r="E10" s="23"/>
      <c r="F10" s="23">
        <v>70719</v>
      </c>
      <c r="G10" s="23">
        <v>69438.2</v>
      </c>
      <c r="H10" s="23"/>
      <c r="I10" s="23">
        <v>73818</v>
      </c>
      <c r="J10" s="23">
        <v>81412.320000000007</v>
      </c>
      <c r="K10" s="23"/>
      <c r="L10" s="23">
        <v>77086</v>
      </c>
      <c r="M10" s="36"/>
      <c r="N10" s="52">
        <v>76921.430000000008</v>
      </c>
      <c r="O10" s="52">
        <f>N10*1.03</f>
        <v>79229.072900000014</v>
      </c>
      <c r="P10" s="55">
        <f t="shared" si="0"/>
        <v>-2.1348883065665934E-3</v>
      </c>
      <c r="Q10" s="56">
        <f t="shared" ref="Q10:Q16" si="2">(O10-N10)/N10</f>
        <v>3.0000000000000079E-2</v>
      </c>
    </row>
    <row r="11" spans="1:17" x14ac:dyDescent="0.25">
      <c r="B11" s="12" t="s">
        <v>15</v>
      </c>
      <c r="C11" s="9">
        <v>903232</v>
      </c>
      <c r="D11" s="23">
        <v>849488</v>
      </c>
      <c r="E11" s="23"/>
      <c r="F11" s="23">
        <v>922733</v>
      </c>
      <c r="G11" s="23">
        <v>844007.14</v>
      </c>
      <c r="H11" s="23"/>
      <c r="I11" s="23">
        <v>856044</v>
      </c>
      <c r="J11" s="23">
        <v>809012.88</v>
      </c>
      <c r="K11" s="23"/>
      <c r="L11" s="23">
        <v>832302</v>
      </c>
      <c r="M11" s="36"/>
      <c r="N11" s="52">
        <v>737505</v>
      </c>
      <c r="O11" s="52">
        <v>754480</v>
      </c>
      <c r="P11" s="55">
        <f t="shared" si="0"/>
        <v>-0.11389735937195873</v>
      </c>
      <c r="Q11" s="56">
        <f t="shared" si="2"/>
        <v>2.3016793106487413E-2</v>
      </c>
    </row>
    <row r="12" spans="1:17" x14ac:dyDescent="0.25">
      <c r="B12" s="12" t="s">
        <v>16</v>
      </c>
      <c r="C12" s="9">
        <v>337000</v>
      </c>
      <c r="D12" s="23">
        <v>372479</v>
      </c>
      <c r="E12" s="23"/>
      <c r="F12" s="23">
        <v>490000</v>
      </c>
      <c r="G12" s="23">
        <v>443375.57</v>
      </c>
      <c r="H12" s="23"/>
      <c r="I12" s="23">
        <v>502338</v>
      </c>
      <c r="J12" s="23">
        <v>392188.74</v>
      </c>
      <c r="K12" s="23"/>
      <c r="L12" s="23">
        <v>425000</v>
      </c>
      <c r="M12" s="36"/>
      <c r="N12" s="52">
        <v>403954.40219999995</v>
      </c>
      <c r="O12" s="52">
        <f t="shared" ref="O12:O15" si="3">N12*1.03</f>
        <v>416073.03426599997</v>
      </c>
      <c r="P12" s="55">
        <f t="shared" si="0"/>
        <v>-4.9519053647058935E-2</v>
      </c>
      <c r="Q12" s="56">
        <f t="shared" si="2"/>
        <v>3.0000000000000054E-2</v>
      </c>
    </row>
    <row r="13" spans="1:17" x14ac:dyDescent="0.25">
      <c r="B13" s="12" t="s">
        <v>17</v>
      </c>
      <c r="C13" s="9">
        <v>22030</v>
      </c>
      <c r="D13" s="23">
        <v>22195</v>
      </c>
      <c r="E13" s="23"/>
      <c r="F13" s="23">
        <v>21935</v>
      </c>
      <c r="G13" s="23">
        <v>35834.199999999997</v>
      </c>
      <c r="H13" s="23"/>
      <c r="I13" s="23">
        <v>54862</v>
      </c>
      <c r="J13" s="23">
        <v>39808.559999999998</v>
      </c>
      <c r="K13" s="23"/>
      <c r="L13" s="23">
        <v>35000</v>
      </c>
      <c r="M13" s="36"/>
      <c r="N13" s="52">
        <v>47182.816800000001</v>
      </c>
      <c r="O13" s="52">
        <f t="shared" si="3"/>
        <v>48598.301304000001</v>
      </c>
      <c r="P13" s="55">
        <f t="shared" si="0"/>
        <v>0.34808048000000003</v>
      </c>
      <c r="Q13" s="56">
        <f t="shared" si="2"/>
        <v>0.03</v>
      </c>
    </row>
    <row r="14" spans="1:17" x14ac:dyDescent="0.25">
      <c r="B14" s="12" t="s">
        <v>18</v>
      </c>
      <c r="C14" s="9">
        <v>365368</v>
      </c>
      <c r="D14" s="23">
        <v>342030</v>
      </c>
      <c r="E14" s="23"/>
      <c r="F14" s="23">
        <v>380048</v>
      </c>
      <c r="G14" s="23">
        <v>353149.69</v>
      </c>
      <c r="H14" s="23"/>
      <c r="I14" s="23">
        <v>365571</v>
      </c>
      <c r="J14" s="23">
        <v>362253.18</v>
      </c>
      <c r="K14" s="23"/>
      <c r="L14" s="23">
        <v>387584</v>
      </c>
      <c r="M14" s="36"/>
      <c r="N14" s="52">
        <v>358194.19389281998</v>
      </c>
      <c r="O14" s="52">
        <v>367022.6624385966</v>
      </c>
      <c r="P14" s="55">
        <f t="shared" si="0"/>
        <v>-7.5828223319796537E-2</v>
      </c>
      <c r="Q14" s="56">
        <f t="shared" si="2"/>
        <v>2.4647157034651153E-2</v>
      </c>
    </row>
    <row r="15" spans="1:17" x14ac:dyDescent="0.25">
      <c r="B15" s="12" t="s">
        <v>37</v>
      </c>
      <c r="C15" s="9">
        <v>10000</v>
      </c>
      <c r="D15" s="23">
        <v>4669</v>
      </c>
      <c r="E15" s="23"/>
      <c r="F15" s="23">
        <v>10000</v>
      </c>
      <c r="G15" s="23">
        <v>5807.31</v>
      </c>
      <c r="H15" s="23"/>
      <c r="I15" s="23">
        <v>10000</v>
      </c>
      <c r="J15" s="23">
        <v>-329</v>
      </c>
      <c r="K15" s="23"/>
      <c r="L15" s="23">
        <v>12000</v>
      </c>
      <c r="M15" s="36"/>
      <c r="N15" s="52">
        <v>-338.71550000000025</v>
      </c>
      <c r="O15" s="52">
        <f t="shared" si="3"/>
        <v>-348.87696500000027</v>
      </c>
      <c r="P15" s="55">
        <f t="shared" si="0"/>
        <v>-1.0282262916666667</v>
      </c>
      <c r="Q15" s="56">
        <f t="shared" si="2"/>
        <v>3.0000000000000041E-2</v>
      </c>
    </row>
    <row r="16" spans="1:17" s="1" customFormat="1" x14ac:dyDescent="0.25">
      <c r="B16" s="15" t="s">
        <v>38</v>
      </c>
      <c r="C16" s="11">
        <f t="shared" ref="C16:G16" si="4">SUM(C10:C15)</f>
        <v>1707106</v>
      </c>
      <c r="D16" s="13">
        <f t="shared" si="4"/>
        <v>1660338</v>
      </c>
      <c r="E16" s="13"/>
      <c r="F16" s="13">
        <f t="shared" si="4"/>
        <v>1895435</v>
      </c>
      <c r="G16" s="13">
        <f t="shared" si="4"/>
        <v>1751612.1099999999</v>
      </c>
      <c r="H16" s="13"/>
      <c r="I16" s="13">
        <f>SUM(I10:I15)</f>
        <v>1862633</v>
      </c>
      <c r="J16" s="13">
        <f>SUM(J10:J15)</f>
        <v>1684346.68</v>
      </c>
      <c r="K16" s="13"/>
      <c r="L16" s="13">
        <f>SUM(L10:L15)</f>
        <v>1768972</v>
      </c>
      <c r="M16" s="32"/>
      <c r="N16" s="52">
        <f>SUM(N10:N15)</f>
        <v>1623419.1273928201</v>
      </c>
      <c r="O16" s="52">
        <f>SUM(O10:O15)</f>
        <v>1665054.1939435964</v>
      </c>
      <c r="P16" s="55">
        <f t="shared" si="0"/>
        <v>-8.2281049449725557E-2</v>
      </c>
      <c r="Q16" s="56">
        <f t="shared" si="2"/>
        <v>2.5646529505686851E-2</v>
      </c>
    </row>
    <row r="17" spans="1:17" x14ac:dyDescent="0.25">
      <c r="C17" s="9"/>
      <c r="D17" s="23"/>
      <c r="E17" s="23"/>
      <c r="F17" s="23"/>
      <c r="G17" s="23"/>
      <c r="H17" s="23"/>
      <c r="I17" s="23"/>
      <c r="J17" s="23"/>
      <c r="K17" s="23"/>
      <c r="L17" s="23"/>
      <c r="M17" s="36"/>
      <c r="N17" s="51"/>
      <c r="O17" s="51"/>
      <c r="P17" s="55"/>
      <c r="Q17" s="8"/>
    </row>
    <row r="18" spans="1:17" x14ac:dyDescent="0.25">
      <c r="A18" s="12" t="s">
        <v>5</v>
      </c>
      <c r="C18" s="9"/>
      <c r="D18" s="23"/>
      <c r="E18" s="23"/>
      <c r="F18" s="23"/>
      <c r="G18" s="23"/>
      <c r="H18" s="23"/>
      <c r="I18" s="23"/>
      <c r="J18" s="23"/>
      <c r="K18" s="23"/>
      <c r="L18" s="23"/>
      <c r="M18" s="36"/>
      <c r="N18" s="51"/>
      <c r="O18" s="51"/>
      <c r="P18" s="55"/>
      <c r="Q18" s="8"/>
    </row>
    <row r="19" spans="1:17" x14ac:dyDescent="0.25">
      <c r="B19" s="12" t="s">
        <v>19</v>
      </c>
      <c r="C19" s="9">
        <v>34924</v>
      </c>
      <c r="D19" s="23">
        <v>16533</v>
      </c>
      <c r="E19" s="23"/>
      <c r="F19" s="16">
        <v>31066</v>
      </c>
      <c r="G19" s="16">
        <v>7992.0700000000006</v>
      </c>
      <c r="H19" s="23"/>
      <c r="I19" s="16">
        <v>22650</v>
      </c>
      <c r="J19" s="16">
        <v>11274.05</v>
      </c>
      <c r="K19" s="23"/>
      <c r="L19" s="16">
        <v>21000</v>
      </c>
      <c r="M19" s="36"/>
      <c r="N19" s="53">
        <v>21630</v>
      </c>
      <c r="O19" s="53">
        <v>22279</v>
      </c>
      <c r="P19" s="55">
        <f t="shared" si="0"/>
        <v>0.03</v>
      </c>
      <c r="Q19" s="56">
        <f t="shared" ref="Q19:Q24" si="5">(O19-N19)/N19</f>
        <v>3.0004623208506703E-2</v>
      </c>
    </row>
    <row r="20" spans="1:17" x14ac:dyDescent="0.25">
      <c r="B20" s="12" t="s">
        <v>20</v>
      </c>
      <c r="C20" s="9">
        <v>2300</v>
      </c>
      <c r="D20" s="23">
        <v>759</v>
      </c>
      <c r="E20" s="23"/>
      <c r="F20" s="16">
        <v>1800</v>
      </c>
      <c r="G20" s="16">
        <v>746.39</v>
      </c>
      <c r="H20" s="23"/>
      <c r="I20" s="16">
        <v>1068</v>
      </c>
      <c r="J20" s="16">
        <v>1621.68</v>
      </c>
      <c r="K20" s="23"/>
      <c r="L20" s="16">
        <v>1068</v>
      </c>
      <c r="M20" s="36"/>
      <c r="N20" s="53">
        <v>1068</v>
      </c>
      <c r="O20" s="53">
        <v>1068</v>
      </c>
      <c r="P20" s="55">
        <f t="shared" si="0"/>
        <v>0</v>
      </c>
      <c r="Q20" s="56">
        <f t="shared" si="5"/>
        <v>0</v>
      </c>
    </row>
    <row r="21" spans="1:17" x14ac:dyDescent="0.25">
      <c r="B21" s="12" t="s">
        <v>21</v>
      </c>
      <c r="C21" s="9">
        <v>1058775</v>
      </c>
      <c r="D21" s="23">
        <v>1016782</v>
      </c>
      <c r="E21" s="23"/>
      <c r="F21" s="16">
        <v>1083163</v>
      </c>
      <c r="G21" s="16">
        <v>1089769.74</v>
      </c>
      <c r="H21" s="23"/>
      <c r="I21" s="16">
        <v>1059423</v>
      </c>
      <c r="J21" s="16">
        <v>1048808.75</v>
      </c>
      <c r="K21" s="23"/>
      <c r="L21" s="16">
        <v>1060000</v>
      </c>
      <c r="M21" s="36"/>
      <c r="N21" s="53">
        <f>L21*1.03</f>
        <v>1091800</v>
      </c>
      <c r="O21" s="53">
        <f>N21*1.03</f>
        <v>1124554</v>
      </c>
      <c r="P21" s="55">
        <f t="shared" si="0"/>
        <v>0.03</v>
      </c>
      <c r="Q21" s="56">
        <f t="shared" si="5"/>
        <v>0.03</v>
      </c>
    </row>
    <row r="22" spans="1:17" x14ac:dyDescent="0.25">
      <c r="B22" s="12" t="s">
        <v>22</v>
      </c>
      <c r="C22" s="9">
        <v>104959</v>
      </c>
      <c r="D22" s="23">
        <v>104386</v>
      </c>
      <c r="E22" s="23"/>
      <c r="F22" s="16">
        <v>94280</v>
      </c>
      <c r="G22" s="16">
        <v>89261.32</v>
      </c>
      <c r="H22" s="23"/>
      <c r="I22" s="16">
        <v>102334</v>
      </c>
      <c r="J22" s="16">
        <v>96657.99</v>
      </c>
      <c r="K22" s="23"/>
      <c r="L22" s="16">
        <v>100113</v>
      </c>
      <c r="M22" s="36"/>
      <c r="N22" s="53">
        <v>100000</v>
      </c>
      <c r="O22" s="53">
        <v>100000</v>
      </c>
      <c r="P22" s="55">
        <f t="shared" si="0"/>
        <v>-1.1287245412683667E-3</v>
      </c>
      <c r="Q22" s="56">
        <f t="shared" si="5"/>
        <v>0</v>
      </c>
    </row>
    <row r="23" spans="1:17" x14ac:dyDescent="0.25">
      <c r="B23" s="12" t="s">
        <v>39</v>
      </c>
      <c r="C23" s="9">
        <v>374924</v>
      </c>
      <c r="D23" s="23">
        <v>374944</v>
      </c>
      <c r="E23" s="23"/>
      <c r="F23" s="16">
        <v>374928</v>
      </c>
      <c r="G23" s="16">
        <v>374944.33</v>
      </c>
      <c r="H23" s="23"/>
      <c r="I23" s="16">
        <v>374928</v>
      </c>
      <c r="J23" s="16">
        <v>376655.6</v>
      </c>
      <c r="K23" s="23"/>
      <c r="L23" s="16">
        <v>374928</v>
      </c>
      <c r="M23" s="36"/>
      <c r="N23" s="22">
        <v>374928</v>
      </c>
      <c r="O23" s="22">
        <v>374928</v>
      </c>
      <c r="P23" s="55">
        <f t="shared" si="0"/>
        <v>0</v>
      </c>
      <c r="Q23" s="56">
        <f t="shared" si="5"/>
        <v>0</v>
      </c>
    </row>
    <row r="24" spans="1:17" x14ac:dyDescent="0.25">
      <c r="B24" s="12" t="s">
        <v>23</v>
      </c>
      <c r="C24" s="9">
        <v>326025</v>
      </c>
      <c r="D24" s="23">
        <v>282726</v>
      </c>
      <c r="E24" s="23"/>
      <c r="F24" s="16">
        <v>329557</v>
      </c>
      <c r="G24" s="16">
        <v>349145</v>
      </c>
      <c r="H24" s="23"/>
      <c r="I24" s="16">
        <v>448138</v>
      </c>
      <c r="J24" s="16">
        <v>417548.93</v>
      </c>
      <c r="K24" s="23"/>
      <c r="L24" s="23">
        <v>408000</v>
      </c>
      <c r="M24" s="36"/>
      <c r="N24" s="54">
        <v>436560</v>
      </c>
      <c r="O24" s="54">
        <v>467119.2</v>
      </c>
      <c r="P24" s="55">
        <f t="shared" si="0"/>
        <v>7.0000000000000007E-2</v>
      </c>
      <c r="Q24" s="56">
        <f t="shared" si="5"/>
        <v>7.0000000000000021E-2</v>
      </c>
    </row>
    <row r="25" spans="1:17" x14ac:dyDescent="0.25">
      <c r="B25" s="12" t="s">
        <v>40</v>
      </c>
      <c r="C25" s="9">
        <v>0</v>
      </c>
      <c r="D25" s="23">
        <v>0</v>
      </c>
      <c r="E25" s="23"/>
      <c r="F25" s="23">
        <v>0</v>
      </c>
      <c r="G25" s="23">
        <v>0</v>
      </c>
      <c r="H25" s="23"/>
      <c r="I25" s="23">
        <v>0</v>
      </c>
      <c r="J25" s="23">
        <v>0</v>
      </c>
      <c r="K25" s="23"/>
      <c r="L25" s="23">
        <v>0</v>
      </c>
      <c r="M25" s="36"/>
      <c r="N25" s="53">
        <v>0</v>
      </c>
      <c r="O25" s="53">
        <v>0</v>
      </c>
      <c r="P25" s="55"/>
      <c r="Q25" s="56"/>
    </row>
    <row r="26" spans="1:17" x14ac:dyDescent="0.25">
      <c r="B26" s="12" t="s">
        <v>24</v>
      </c>
      <c r="C26" s="9">
        <v>13486</v>
      </c>
      <c r="D26" s="23">
        <v>5993</v>
      </c>
      <c r="E26" s="23"/>
      <c r="F26" s="23">
        <v>12574</v>
      </c>
      <c r="G26" s="23">
        <v>4981</v>
      </c>
      <c r="H26" s="23"/>
      <c r="I26" s="23">
        <v>12951</v>
      </c>
      <c r="J26" s="23">
        <v>6539.66</v>
      </c>
      <c r="K26" s="23"/>
      <c r="L26" s="16">
        <v>8700</v>
      </c>
      <c r="M26" s="36"/>
      <c r="N26" s="53">
        <v>8700</v>
      </c>
      <c r="O26" s="53">
        <v>8700</v>
      </c>
      <c r="P26" s="55">
        <f t="shared" si="0"/>
        <v>0</v>
      </c>
      <c r="Q26" s="56">
        <f>(O26-N26)/N26</f>
        <v>0</v>
      </c>
    </row>
    <row r="27" spans="1:17" x14ac:dyDescent="0.25">
      <c r="B27" s="12" t="s">
        <v>25</v>
      </c>
      <c r="C27" s="9">
        <v>7575</v>
      </c>
      <c r="D27" s="23">
        <v>3388</v>
      </c>
      <c r="E27" s="23"/>
      <c r="F27" s="23">
        <v>2763</v>
      </c>
      <c r="G27" s="23">
        <v>620</v>
      </c>
      <c r="H27" s="23"/>
      <c r="I27" s="23">
        <v>0</v>
      </c>
      <c r="J27" s="23">
        <v>-130</v>
      </c>
      <c r="K27" s="23"/>
      <c r="L27" s="23">
        <v>0</v>
      </c>
      <c r="M27" s="36"/>
      <c r="N27" s="53">
        <v>0</v>
      </c>
      <c r="O27" s="53">
        <v>0</v>
      </c>
      <c r="P27" s="55"/>
      <c r="Q27" s="8"/>
    </row>
    <row r="28" spans="1:17" x14ac:dyDescent="0.25">
      <c r="B28" s="12" t="s">
        <v>26</v>
      </c>
      <c r="C28" s="9">
        <v>3122</v>
      </c>
      <c r="D28" s="23">
        <v>2337</v>
      </c>
      <c r="E28" s="23"/>
      <c r="F28" s="16">
        <v>3342</v>
      </c>
      <c r="G28" s="16">
        <v>147.57</v>
      </c>
      <c r="H28" s="23"/>
      <c r="I28" s="16">
        <v>3442</v>
      </c>
      <c r="J28" s="16">
        <v>1380.47</v>
      </c>
      <c r="K28" s="23"/>
      <c r="L28" s="23">
        <v>4200</v>
      </c>
      <c r="M28" s="36"/>
      <c r="N28" s="53">
        <v>4510</v>
      </c>
      <c r="O28" s="53">
        <v>4837</v>
      </c>
      <c r="P28" s="55">
        <f t="shared" si="0"/>
        <v>7.3809523809523811E-2</v>
      </c>
      <c r="Q28" s="56">
        <f>(O28-N28)/N28</f>
        <v>7.2505543237250558E-2</v>
      </c>
    </row>
    <row r="29" spans="1:17" x14ac:dyDescent="0.25">
      <c r="B29" s="12" t="s">
        <v>27</v>
      </c>
      <c r="C29" s="9">
        <v>0</v>
      </c>
      <c r="D29" s="23">
        <v>0</v>
      </c>
      <c r="E29" s="23"/>
      <c r="F29" s="16">
        <v>0</v>
      </c>
      <c r="G29" s="16">
        <v>3566</v>
      </c>
      <c r="H29" s="23"/>
      <c r="I29" s="16">
        <v>0</v>
      </c>
      <c r="J29" s="16">
        <v>2888</v>
      </c>
      <c r="K29" s="23"/>
      <c r="L29" s="23">
        <v>0</v>
      </c>
      <c r="M29" s="36"/>
      <c r="N29" s="53">
        <v>0</v>
      </c>
      <c r="O29" s="53">
        <v>0</v>
      </c>
      <c r="P29" s="55"/>
      <c r="Q29" s="8"/>
    </row>
    <row r="30" spans="1:17" x14ac:dyDescent="0.25">
      <c r="B30" s="12" t="s">
        <v>28</v>
      </c>
      <c r="C30" s="9">
        <v>231117</v>
      </c>
      <c r="D30" s="23">
        <v>224211</v>
      </c>
      <c r="E30" s="23"/>
      <c r="F30" s="16">
        <v>315726</v>
      </c>
      <c r="G30" s="16">
        <v>228109.33000000002</v>
      </c>
      <c r="H30" s="23"/>
      <c r="I30" s="16">
        <v>375928</v>
      </c>
      <c r="J30" s="16">
        <v>297178.76999999996</v>
      </c>
      <c r="K30" s="23"/>
      <c r="L30" s="23">
        <v>359000</v>
      </c>
      <c r="M30" s="36"/>
      <c r="N30" s="53">
        <v>429980</v>
      </c>
      <c r="O30" s="53">
        <v>463567</v>
      </c>
      <c r="P30" s="55">
        <f t="shared" si="0"/>
        <v>0.19771587743732591</v>
      </c>
      <c r="Q30" s="56">
        <f t="shared" ref="Q30:Q35" si="6">(O30-N30)/N30</f>
        <v>7.8112935485371418E-2</v>
      </c>
    </row>
    <row r="31" spans="1:17" x14ac:dyDescent="0.25">
      <c r="B31" s="12" t="s">
        <v>29</v>
      </c>
      <c r="C31" s="9">
        <v>131569</v>
      </c>
      <c r="D31" s="23">
        <v>86347</v>
      </c>
      <c r="E31" s="23"/>
      <c r="F31" s="16">
        <v>117658</v>
      </c>
      <c r="G31" s="16">
        <v>70337.19</v>
      </c>
      <c r="H31" s="23"/>
      <c r="I31" s="16">
        <v>150061</v>
      </c>
      <c r="J31" s="16">
        <v>86875.95</v>
      </c>
      <c r="K31" s="23"/>
      <c r="L31" s="23">
        <v>117714</v>
      </c>
      <c r="M31" s="36"/>
      <c r="N31" s="53">
        <v>121245</v>
      </c>
      <c r="O31" s="53">
        <v>124883</v>
      </c>
      <c r="P31" s="55">
        <f t="shared" si="0"/>
        <v>2.9996432030174831E-2</v>
      </c>
      <c r="Q31" s="56">
        <f t="shared" si="6"/>
        <v>3.0005361045816321E-2</v>
      </c>
    </row>
    <row r="32" spans="1:17" x14ac:dyDescent="0.25">
      <c r="B32" s="12" t="s">
        <v>30</v>
      </c>
      <c r="C32" s="9">
        <v>7674</v>
      </c>
      <c r="D32" s="23">
        <v>6959</v>
      </c>
      <c r="E32" s="23"/>
      <c r="F32" s="16">
        <v>6743</v>
      </c>
      <c r="G32" s="16">
        <v>6940.42</v>
      </c>
      <c r="H32" s="23"/>
      <c r="I32" s="16">
        <v>6931</v>
      </c>
      <c r="J32" s="16">
        <v>5572.08</v>
      </c>
      <c r="K32" s="23"/>
      <c r="L32" s="23">
        <v>7600</v>
      </c>
      <c r="M32" s="36"/>
      <c r="N32" s="53">
        <v>7600</v>
      </c>
      <c r="O32" s="53">
        <v>7600</v>
      </c>
      <c r="P32" s="55">
        <f t="shared" si="0"/>
        <v>0</v>
      </c>
      <c r="Q32" s="56">
        <f t="shared" si="6"/>
        <v>0</v>
      </c>
    </row>
    <row r="33" spans="1:17" ht="17.25" x14ac:dyDescent="0.4">
      <c r="B33" s="12" t="s">
        <v>31</v>
      </c>
      <c r="C33" s="43">
        <v>12314</v>
      </c>
      <c r="D33" s="14">
        <v>10028</v>
      </c>
      <c r="E33" s="14"/>
      <c r="F33" s="14">
        <v>7787</v>
      </c>
      <c r="G33" s="14">
        <v>-19719</v>
      </c>
      <c r="H33" s="23"/>
      <c r="I33" s="44">
        <v>13021</v>
      </c>
      <c r="J33" s="44">
        <v>3893.58</v>
      </c>
      <c r="K33" s="44"/>
      <c r="L33" s="44">
        <v>13021</v>
      </c>
      <c r="M33" s="36"/>
      <c r="N33" s="53">
        <v>13021</v>
      </c>
      <c r="O33" s="53">
        <v>13021</v>
      </c>
      <c r="P33" s="55">
        <f t="shared" si="0"/>
        <v>0</v>
      </c>
      <c r="Q33" s="56">
        <f t="shared" si="6"/>
        <v>0</v>
      </c>
    </row>
    <row r="34" spans="1:17" x14ac:dyDescent="0.25">
      <c r="B34" s="17" t="s">
        <v>41</v>
      </c>
      <c r="C34" s="9">
        <f t="shared" ref="C34:D34" si="7">SUM(C19:C33)</f>
        <v>2308764</v>
      </c>
      <c r="D34" s="23">
        <f t="shared" si="7"/>
        <v>2135393</v>
      </c>
      <c r="E34" s="23"/>
      <c r="F34" s="23">
        <f>SUM(F19:F33)</f>
        <v>2381387</v>
      </c>
      <c r="G34" s="23">
        <f>SUM(G19:G33)</f>
        <v>2206841.36</v>
      </c>
      <c r="H34" s="23"/>
      <c r="I34" s="23">
        <f>SUM(I19:I33)</f>
        <v>2570875</v>
      </c>
      <c r="J34" s="23">
        <f>SUM(J19:J33)</f>
        <v>2356765.5099999998</v>
      </c>
      <c r="K34" s="23"/>
      <c r="L34" s="23">
        <f>SUM(L19:L33)</f>
        <v>2475344</v>
      </c>
      <c r="M34" s="36"/>
      <c r="N34" s="22">
        <f t="shared" ref="N34:O34" si="8">SUM(N19:N33)</f>
        <v>2611042</v>
      </c>
      <c r="O34" s="22">
        <f t="shared" si="8"/>
        <v>2712556.2</v>
      </c>
      <c r="P34" s="55">
        <f t="shared" si="0"/>
        <v>5.4819855341318217E-2</v>
      </c>
      <c r="Q34" s="56">
        <f t="shared" si="6"/>
        <v>3.8878807770997247E-2</v>
      </c>
    </row>
    <row r="35" spans="1:17" x14ac:dyDescent="0.25">
      <c r="A35" s="12" t="s">
        <v>11</v>
      </c>
      <c r="C35" s="9">
        <v>2164</v>
      </c>
      <c r="D35" s="23">
        <v>1551</v>
      </c>
      <c r="E35" s="23"/>
      <c r="F35" s="23">
        <v>1620</v>
      </c>
      <c r="G35" s="23"/>
      <c r="H35" s="23"/>
      <c r="I35" s="23">
        <v>1669</v>
      </c>
      <c r="J35" s="23">
        <v>1528.76</v>
      </c>
      <c r="K35" s="23"/>
      <c r="L35" s="23">
        <v>2500</v>
      </c>
      <c r="M35" s="36"/>
      <c r="N35" s="53">
        <v>2750</v>
      </c>
      <c r="O35" s="53">
        <v>3025</v>
      </c>
      <c r="P35" s="55">
        <f t="shared" si="0"/>
        <v>0.1</v>
      </c>
      <c r="Q35" s="56">
        <f t="shared" si="6"/>
        <v>0.1</v>
      </c>
    </row>
    <row r="36" spans="1:17" x14ac:dyDescent="0.25">
      <c r="A36" s="12" t="s">
        <v>10</v>
      </c>
      <c r="C36" s="9">
        <v>0</v>
      </c>
      <c r="D36" s="23">
        <v>0</v>
      </c>
      <c r="E36" s="23"/>
      <c r="F36" s="23">
        <v>0</v>
      </c>
      <c r="G36" s="23">
        <v>0</v>
      </c>
      <c r="H36" s="23"/>
      <c r="I36" s="23">
        <v>0</v>
      </c>
      <c r="J36" s="23">
        <v>0</v>
      </c>
      <c r="K36" s="23"/>
      <c r="L36" s="23">
        <v>0</v>
      </c>
      <c r="M36" s="36"/>
      <c r="N36" s="22">
        <v>0</v>
      </c>
      <c r="O36" s="22">
        <v>0</v>
      </c>
      <c r="P36" s="55"/>
      <c r="Q36" s="56"/>
    </row>
    <row r="37" spans="1:17" x14ac:dyDescent="0.25">
      <c r="A37" s="12" t="s">
        <v>12</v>
      </c>
      <c r="C37" s="9">
        <v>70942</v>
      </c>
      <c r="D37" s="23">
        <v>380426</v>
      </c>
      <c r="E37" s="23"/>
      <c r="F37" s="23">
        <v>32890</v>
      </c>
      <c r="G37" s="23">
        <v>561504</v>
      </c>
      <c r="H37" s="23"/>
      <c r="I37" s="23">
        <v>89405</v>
      </c>
      <c r="J37" s="23">
        <v>524462</v>
      </c>
      <c r="K37" s="23"/>
      <c r="L37" s="23">
        <v>372522</v>
      </c>
      <c r="M37" s="36"/>
      <c r="N37" s="54">
        <v>444163</v>
      </c>
      <c r="O37" s="54">
        <v>388856</v>
      </c>
      <c r="P37" s="55">
        <f t="shared" si="0"/>
        <v>0.19231347410354288</v>
      </c>
      <c r="Q37" s="56">
        <f>(O37-N37)/N37</f>
        <v>-0.12451960203799056</v>
      </c>
    </row>
    <row r="38" spans="1:17" ht="17.25" x14ac:dyDescent="0.4">
      <c r="A38" s="12" t="s">
        <v>32</v>
      </c>
      <c r="C38" s="43">
        <v>223017</v>
      </c>
      <c r="D38" s="14">
        <v>223017</v>
      </c>
      <c r="E38" s="14"/>
      <c r="F38" s="14">
        <v>214570</v>
      </c>
      <c r="G38" s="45">
        <v>216331</v>
      </c>
      <c r="H38" s="14"/>
      <c r="I38" s="14">
        <v>244371</v>
      </c>
      <c r="J38" s="45">
        <v>244131</v>
      </c>
      <c r="K38" s="14"/>
      <c r="L38" s="14">
        <v>253198</v>
      </c>
      <c r="M38" s="31"/>
      <c r="N38" s="53">
        <v>286393</v>
      </c>
      <c r="O38" s="53">
        <v>295411</v>
      </c>
      <c r="P38" s="55">
        <f t="shared" si="0"/>
        <v>0.13110293130277489</v>
      </c>
      <c r="Q38" s="56">
        <f>(O38-N38)/N38</f>
        <v>3.1488199781419236E-2</v>
      </c>
    </row>
    <row r="39" spans="1:17" ht="17.25" x14ac:dyDescent="0.4">
      <c r="A39" s="12"/>
      <c r="B39" s="1" t="s">
        <v>60</v>
      </c>
      <c r="C39" s="23">
        <f t="shared" ref="C39:E39" si="9">SUM(C34:C38)</f>
        <v>2604887</v>
      </c>
      <c r="D39" s="23">
        <f t="shared" si="9"/>
        <v>2740387</v>
      </c>
      <c r="E39" s="23">
        <f t="shared" si="9"/>
        <v>0</v>
      </c>
      <c r="F39" s="23">
        <f>SUM(F34:F38)</f>
        <v>2630467</v>
      </c>
      <c r="G39" s="23">
        <f>SUM(G34:G38)</f>
        <v>2984676.36</v>
      </c>
      <c r="H39" s="23">
        <f t="shared" ref="H39:O39" si="10">SUM(H34:H38)</f>
        <v>0</v>
      </c>
      <c r="I39" s="23">
        <f t="shared" si="10"/>
        <v>2906320</v>
      </c>
      <c r="J39" s="23">
        <f t="shared" si="10"/>
        <v>3126887.2699999996</v>
      </c>
      <c r="K39" s="23">
        <f t="shared" si="10"/>
        <v>0</v>
      </c>
      <c r="L39" s="23">
        <f t="shared" si="10"/>
        <v>3103564</v>
      </c>
      <c r="M39" s="31"/>
      <c r="N39" s="23">
        <f t="shared" si="10"/>
        <v>3344348</v>
      </c>
      <c r="O39" s="23">
        <f t="shared" si="10"/>
        <v>3399848.2</v>
      </c>
      <c r="P39" s="55">
        <f t="shared" si="0"/>
        <v>7.7583062569355751E-2</v>
      </c>
      <c r="Q39" s="56">
        <f>(O39-N39)/N39</f>
        <v>1.6595222745958312E-2</v>
      </c>
    </row>
    <row r="40" spans="1:17" x14ac:dyDescent="0.25">
      <c r="A40" s="15" t="s">
        <v>9</v>
      </c>
      <c r="B40" s="10"/>
      <c r="C40" s="11">
        <f t="shared" ref="C40:J40" si="11">C16+C39</f>
        <v>4311993</v>
      </c>
      <c r="D40" s="11">
        <f t="shared" si="11"/>
        <v>4400725</v>
      </c>
      <c r="E40" s="11">
        <f t="shared" si="11"/>
        <v>0</v>
      </c>
      <c r="F40" s="11">
        <f t="shared" si="11"/>
        <v>4525902</v>
      </c>
      <c r="G40" s="11">
        <f t="shared" si="11"/>
        <v>4736288.47</v>
      </c>
      <c r="H40" s="11">
        <f t="shared" si="11"/>
        <v>0</v>
      </c>
      <c r="I40" s="11">
        <f t="shared" si="11"/>
        <v>4768953</v>
      </c>
      <c r="J40" s="11">
        <f t="shared" si="11"/>
        <v>4811233.9499999993</v>
      </c>
      <c r="K40" s="11"/>
      <c r="L40" s="11">
        <f>L16+L34+L35+L36+L37+L38</f>
        <v>4872536</v>
      </c>
      <c r="M40" s="36"/>
      <c r="N40" s="11">
        <f>N16+N34+N35+N36+N37+N38</f>
        <v>4967767.1273928201</v>
      </c>
      <c r="O40" s="11">
        <f>O16+O34+O35+O36+O37+O38</f>
        <v>5064902.3939435966</v>
      </c>
      <c r="P40" s="55">
        <f t="shared" si="0"/>
        <v>1.9544468710507235E-2</v>
      </c>
      <c r="Q40" s="56">
        <f>(O40-N40)/N40</f>
        <v>1.955310385125782E-2</v>
      </c>
    </row>
    <row r="41" spans="1:17" x14ac:dyDescent="0.25">
      <c r="C41" s="9"/>
      <c r="D41" s="9"/>
      <c r="E41" s="9"/>
      <c r="F41" s="9"/>
      <c r="G41" s="9"/>
      <c r="H41" s="9"/>
      <c r="I41" s="9"/>
      <c r="J41" s="9"/>
      <c r="K41" s="9"/>
      <c r="L41" s="22"/>
      <c r="N41" s="51"/>
      <c r="O41" s="51"/>
      <c r="P41" s="7"/>
      <c r="Q41" s="8"/>
    </row>
    <row r="42" spans="1:17" x14ac:dyDescent="0.25">
      <c r="A42" s="10" t="s">
        <v>6</v>
      </c>
      <c r="B42" s="10"/>
      <c r="C42" s="11">
        <f>C6-C40</f>
        <v>0</v>
      </c>
      <c r="D42" s="11">
        <f>D6-D40</f>
        <v>0</v>
      </c>
      <c r="E42" s="11"/>
      <c r="F42" s="11">
        <f>F6-F40</f>
        <v>0</v>
      </c>
      <c r="G42" s="11">
        <f>G6-G40</f>
        <v>-0.46999999973922968</v>
      </c>
      <c r="H42" s="11"/>
      <c r="I42" s="11">
        <f>I6-I40</f>
        <v>0</v>
      </c>
      <c r="J42" s="11">
        <f>J6-J40</f>
        <v>-0.44999999925494194</v>
      </c>
      <c r="K42" s="11">
        <f>K6-K40</f>
        <v>0</v>
      </c>
      <c r="L42" s="11">
        <f>L6-L40</f>
        <v>0</v>
      </c>
      <c r="M42" s="32"/>
      <c r="N42" s="11">
        <f t="shared" ref="N42:O42" si="12">N6-N40</f>
        <v>-0.40739281941205263</v>
      </c>
      <c r="O42" s="11">
        <f t="shared" si="12"/>
        <v>-0.33954359591007233</v>
      </c>
      <c r="P42" s="24"/>
      <c r="Q42" s="30"/>
    </row>
    <row r="43" spans="1:17" x14ac:dyDescent="0.25">
      <c r="C43" s="9"/>
      <c r="D43" s="9"/>
      <c r="E43" s="9"/>
      <c r="F43" s="9"/>
      <c r="G43" s="9"/>
      <c r="H43" s="9"/>
      <c r="J43" s="9"/>
      <c r="K43" s="9"/>
      <c r="L43" s="20"/>
    </row>
    <row r="44" spans="1:17" x14ac:dyDescent="0.25">
      <c r="B44" s="40" t="s">
        <v>42</v>
      </c>
      <c r="C44" s="9"/>
      <c r="D44" s="9"/>
      <c r="E44" s="9"/>
      <c r="F44" s="9"/>
      <c r="G44" s="9"/>
      <c r="H44" s="9"/>
      <c r="J44" s="9"/>
      <c r="K44" s="9"/>
      <c r="L44" s="20"/>
    </row>
    <row r="45" spans="1:17" x14ac:dyDescent="0.25">
      <c r="A45" s="40">
        <v>1</v>
      </c>
      <c r="B45" s="40" t="s">
        <v>43</v>
      </c>
      <c r="C45" s="9"/>
      <c r="D45" s="9"/>
      <c r="E45" s="9"/>
      <c r="F45" s="9"/>
      <c r="G45" s="9"/>
      <c r="H45" s="9"/>
      <c r="J45" s="9"/>
      <c r="K45" s="9"/>
      <c r="L45" s="20"/>
    </row>
    <row r="46" spans="1:17" x14ac:dyDescent="0.25">
      <c r="A46" s="40">
        <v>2</v>
      </c>
      <c r="B46" s="40" t="s">
        <v>44</v>
      </c>
      <c r="C46" s="9"/>
      <c r="D46" s="9"/>
      <c r="E46" s="9"/>
      <c r="F46" s="9"/>
      <c r="G46" s="9"/>
      <c r="H46" s="9"/>
      <c r="J46" s="9"/>
      <c r="K46" s="9"/>
      <c r="L46" s="20"/>
    </row>
    <row r="47" spans="1:17" x14ac:dyDescent="0.25">
      <c r="A47" s="40">
        <v>3</v>
      </c>
      <c r="B47" s="40" t="s">
        <v>61</v>
      </c>
      <c r="C47" s="9"/>
      <c r="D47" s="9"/>
      <c r="E47" s="9"/>
      <c r="F47" s="9"/>
      <c r="G47" s="9"/>
      <c r="H47" s="9"/>
      <c r="J47" s="9"/>
      <c r="K47" s="9"/>
      <c r="L47" s="20"/>
    </row>
    <row r="48" spans="1:17" x14ac:dyDescent="0.25">
      <c r="A48" s="40">
        <v>4</v>
      </c>
      <c r="B48" s="40" t="s">
        <v>45</v>
      </c>
      <c r="C48" s="9"/>
      <c r="D48" s="9"/>
      <c r="E48" s="9"/>
      <c r="F48" s="9"/>
      <c r="G48" s="9"/>
      <c r="H48" s="9"/>
      <c r="J48" s="9"/>
      <c r="K48" s="9"/>
      <c r="L48" s="20"/>
    </row>
    <row r="49" spans="1:13" x14ac:dyDescent="0.25">
      <c r="A49" s="40">
        <v>5</v>
      </c>
      <c r="B49" s="40" t="s">
        <v>46</v>
      </c>
      <c r="C49" s="9"/>
      <c r="D49" s="9"/>
      <c r="E49" s="9"/>
      <c r="F49" s="9"/>
      <c r="G49" s="9"/>
      <c r="H49" s="9"/>
      <c r="J49" s="9"/>
      <c r="K49" s="9"/>
      <c r="L49" s="20"/>
    </row>
    <row r="50" spans="1:13" x14ac:dyDescent="0.25">
      <c r="A50" s="40">
        <v>6</v>
      </c>
      <c r="B50" s="40" t="s">
        <v>62</v>
      </c>
      <c r="C50" s="9"/>
      <c r="D50" s="9"/>
      <c r="E50" s="9"/>
      <c r="F50" s="9"/>
      <c r="G50" s="9"/>
      <c r="H50" s="9"/>
      <c r="J50" s="9"/>
      <c r="K50" s="9"/>
      <c r="L50" s="20"/>
    </row>
    <row r="51" spans="1:13" x14ac:dyDescent="0.25">
      <c r="C51" s="9"/>
      <c r="D51" s="9"/>
      <c r="E51" s="9"/>
      <c r="F51" s="9"/>
      <c r="G51" s="9"/>
      <c r="H51" s="9"/>
      <c r="J51" s="9"/>
      <c r="K51" s="20"/>
      <c r="L51" s="2"/>
      <c r="M51" s="40"/>
    </row>
    <row r="52" spans="1:13" x14ac:dyDescent="0.25">
      <c r="A52" s="10" t="s">
        <v>33</v>
      </c>
      <c r="C52" s="5"/>
      <c r="D52" s="5">
        <v>2010</v>
      </c>
      <c r="E52" s="5"/>
      <c r="F52" s="5"/>
      <c r="G52" s="5">
        <v>2011</v>
      </c>
      <c r="H52" s="5"/>
      <c r="I52" s="5"/>
      <c r="J52" s="5">
        <v>2012</v>
      </c>
      <c r="K52" s="20"/>
      <c r="L52" s="2"/>
      <c r="M52" s="40"/>
    </row>
    <row r="53" spans="1:13" x14ac:dyDescent="0.25">
      <c r="C53" s="6"/>
      <c r="D53" s="6" t="s">
        <v>2</v>
      </c>
      <c r="E53" s="6"/>
      <c r="F53" s="6"/>
      <c r="G53" s="6" t="s">
        <v>2</v>
      </c>
      <c r="H53" s="6"/>
      <c r="I53" s="6"/>
      <c r="J53" s="6" t="s">
        <v>2</v>
      </c>
      <c r="K53" s="20"/>
      <c r="L53" s="2"/>
      <c r="M53" s="40"/>
    </row>
    <row r="54" spans="1:13" x14ac:dyDescent="0.25">
      <c r="B54" s="12"/>
      <c r="C54" s="9"/>
      <c r="D54" s="9"/>
      <c r="E54" s="9"/>
      <c r="F54" s="9"/>
      <c r="G54" s="9"/>
      <c r="H54" s="9"/>
      <c r="I54" s="9"/>
      <c r="J54" s="9"/>
      <c r="K54" s="20"/>
      <c r="L54" s="2"/>
      <c r="M54" s="40"/>
    </row>
    <row r="55" spans="1:13" x14ac:dyDescent="0.25">
      <c r="B55" s="12" t="s">
        <v>47</v>
      </c>
      <c r="C55" s="9"/>
      <c r="D55" s="9">
        <v>100909</v>
      </c>
      <c r="E55" s="9"/>
      <c r="F55" s="9"/>
      <c r="G55" s="9">
        <v>176233.7</v>
      </c>
      <c r="H55" s="9"/>
      <c r="I55" s="9"/>
      <c r="J55" s="9">
        <v>205601.19</v>
      </c>
      <c r="K55" s="20"/>
      <c r="L55" s="2"/>
      <c r="M55" s="40"/>
    </row>
    <row r="56" spans="1:13" x14ac:dyDescent="0.25">
      <c r="B56" s="12" t="s">
        <v>13</v>
      </c>
      <c r="C56" s="9"/>
      <c r="D56" s="9">
        <v>1396055</v>
      </c>
      <c r="E56" s="9"/>
      <c r="F56" s="9"/>
      <c r="G56" s="9">
        <v>2355215.59</v>
      </c>
      <c r="H56" s="9"/>
      <c r="I56" s="9"/>
      <c r="J56" s="9">
        <v>3358239.62</v>
      </c>
      <c r="K56" s="20"/>
      <c r="L56" s="2"/>
      <c r="M56" s="40"/>
    </row>
    <row r="57" spans="1:13" x14ac:dyDescent="0.25">
      <c r="B57" s="12" t="s">
        <v>48</v>
      </c>
      <c r="C57" s="9"/>
      <c r="D57" s="9">
        <v>269851</v>
      </c>
      <c r="E57" s="9"/>
      <c r="F57" s="9"/>
      <c r="G57" s="9">
        <v>336040.26</v>
      </c>
      <c r="H57" s="9"/>
      <c r="I57" s="9"/>
      <c r="J57" s="9">
        <v>336493.92</v>
      </c>
      <c r="K57" s="20"/>
      <c r="L57" s="2"/>
      <c r="M57" s="40"/>
    </row>
    <row r="58" spans="1:13" x14ac:dyDescent="0.25">
      <c r="B58" s="12" t="s">
        <v>49</v>
      </c>
      <c r="C58" s="9"/>
      <c r="D58" s="9">
        <v>0</v>
      </c>
      <c r="E58" s="9"/>
      <c r="F58" s="9"/>
      <c r="G58" s="9">
        <v>0</v>
      </c>
      <c r="H58" s="9"/>
      <c r="I58" s="9"/>
      <c r="J58" s="9">
        <v>0</v>
      </c>
      <c r="K58" s="20"/>
      <c r="L58" s="2"/>
      <c r="M58" s="40"/>
    </row>
    <row r="59" spans="1:13" x14ac:dyDescent="0.25">
      <c r="B59" s="12" t="s">
        <v>50</v>
      </c>
      <c r="C59" s="9"/>
      <c r="D59" s="9">
        <v>4073586</v>
      </c>
      <c r="E59" s="9"/>
      <c r="F59" s="9"/>
      <c r="G59" s="9">
        <v>3761872.41</v>
      </c>
      <c r="H59" s="9"/>
      <c r="I59" s="9"/>
      <c r="J59" s="9">
        <v>4079129.52</v>
      </c>
      <c r="K59" s="9"/>
      <c r="L59" s="20"/>
    </row>
    <row r="60" spans="1:13" s="1" customFormat="1" x14ac:dyDescent="0.25">
      <c r="B60" s="15" t="s">
        <v>51</v>
      </c>
      <c r="C60" s="11"/>
      <c r="D60" s="11">
        <f>SUM(D55:D59)</f>
        <v>5840401</v>
      </c>
      <c r="E60" s="11"/>
      <c r="F60" s="11"/>
      <c r="G60" s="11">
        <f>SUM(G55:G59)</f>
        <v>6629361.96</v>
      </c>
      <c r="H60" s="11"/>
      <c r="I60" s="11"/>
      <c r="J60" s="11">
        <f>SUM(J55:J59)</f>
        <v>7979464.25</v>
      </c>
      <c r="K60" s="11"/>
      <c r="L60" s="21"/>
      <c r="M60" s="46"/>
    </row>
    <row r="61" spans="1:13" x14ac:dyDescent="0.25">
      <c r="C61" s="9"/>
      <c r="D61" s="9"/>
      <c r="E61" s="9"/>
      <c r="F61" s="9"/>
      <c r="G61" s="9"/>
      <c r="H61" s="9"/>
      <c r="I61" s="9"/>
      <c r="J61" s="9"/>
      <c r="K61" s="9"/>
      <c r="L61" s="20"/>
    </row>
    <row r="62" spans="1:13" x14ac:dyDescent="0.25">
      <c r="B62" s="12"/>
      <c r="C62" s="9"/>
      <c r="D62" s="9"/>
      <c r="E62" s="9"/>
      <c r="F62" s="9"/>
      <c r="G62" s="9"/>
      <c r="H62" s="9"/>
      <c r="I62" s="9"/>
      <c r="J62" s="9"/>
      <c r="K62" s="9"/>
      <c r="L62" s="20"/>
    </row>
    <row r="63" spans="1:13" x14ac:dyDescent="0.25">
      <c r="B63" s="12" t="s">
        <v>52</v>
      </c>
      <c r="C63" s="9"/>
      <c r="D63" s="9">
        <v>73541</v>
      </c>
      <c r="E63" s="9"/>
      <c r="F63" s="9"/>
      <c r="G63" s="9">
        <v>205529.46</v>
      </c>
      <c r="H63" s="9"/>
      <c r="I63" s="9"/>
      <c r="J63" s="9">
        <v>215007.5</v>
      </c>
      <c r="K63" s="9"/>
      <c r="L63" s="20"/>
    </row>
    <row r="64" spans="1:13" x14ac:dyDescent="0.25">
      <c r="B64" s="12" t="s">
        <v>53</v>
      </c>
      <c r="C64" s="9"/>
      <c r="D64" s="9">
        <v>0</v>
      </c>
      <c r="E64" s="9"/>
      <c r="F64" s="9"/>
      <c r="G64" s="9">
        <v>0</v>
      </c>
      <c r="H64" s="9"/>
      <c r="I64" s="9"/>
      <c r="J64" s="9">
        <v>0</v>
      </c>
      <c r="K64" s="9"/>
      <c r="L64" s="20"/>
    </row>
    <row r="65" spans="2:13" x14ac:dyDescent="0.25">
      <c r="B65" s="12" t="s">
        <v>54</v>
      </c>
      <c r="C65" s="9"/>
      <c r="D65" s="9">
        <v>53157</v>
      </c>
      <c r="E65" s="9"/>
      <c r="F65" s="9"/>
      <c r="G65" s="9">
        <v>57924.91</v>
      </c>
      <c r="H65" s="9"/>
      <c r="I65" s="9"/>
      <c r="J65" s="9">
        <v>58268.51</v>
      </c>
      <c r="K65" s="9"/>
      <c r="L65" s="20"/>
    </row>
    <row r="66" spans="2:13" x14ac:dyDescent="0.25">
      <c r="B66" s="12" t="s">
        <v>55</v>
      </c>
      <c r="C66" s="9"/>
      <c r="D66" s="9">
        <v>159801</v>
      </c>
      <c r="E66" s="9"/>
      <c r="F66" s="9"/>
      <c r="G66" s="9">
        <v>165609.29</v>
      </c>
      <c r="H66" s="9"/>
      <c r="I66" s="9"/>
      <c r="J66" s="9">
        <v>165280.44</v>
      </c>
      <c r="K66" s="9"/>
      <c r="L66" s="20"/>
    </row>
    <row r="67" spans="2:13" x14ac:dyDescent="0.25">
      <c r="B67" s="12" t="s">
        <v>56</v>
      </c>
      <c r="C67" s="9"/>
      <c r="D67" s="9"/>
      <c r="E67" s="9"/>
      <c r="F67" s="9"/>
      <c r="G67" s="9">
        <v>0</v>
      </c>
      <c r="H67" s="9"/>
      <c r="I67" s="9"/>
      <c r="J67" s="9">
        <v>0</v>
      </c>
      <c r="K67" s="9"/>
      <c r="L67" s="20"/>
    </row>
    <row r="68" spans="2:13" x14ac:dyDescent="0.25">
      <c r="B68" s="12" t="s">
        <v>57</v>
      </c>
      <c r="C68" s="9"/>
      <c r="D68" s="9">
        <v>247658</v>
      </c>
      <c r="E68" s="9"/>
      <c r="F68" s="9"/>
      <c r="G68" s="9">
        <v>132550.69</v>
      </c>
      <c r="H68" s="9"/>
      <c r="I68" s="9"/>
      <c r="J68" s="9">
        <v>110633.02</v>
      </c>
      <c r="K68" s="9"/>
      <c r="L68" s="20"/>
    </row>
    <row r="69" spans="2:13" s="1" customFormat="1" x14ac:dyDescent="0.25">
      <c r="B69" s="15" t="s">
        <v>58</v>
      </c>
      <c r="C69" s="11"/>
      <c r="D69" s="11">
        <f>SUM(D63:D68)</f>
        <v>534157</v>
      </c>
      <c r="E69" s="11"/>
      <c r="F69" s="11"/>
      <c r="G69" s="11">
        <f>SUM(G63:G68)</f>
        <v>561614.35000000009</v>
      </c>
      <c r="H69" s="11"/>
      <c r="I69" s="11"/>
      <c r="J69" s="11">
        <f>SUM(J63:J68)</f>
        <v>549189.47</v>
      </c>
      <c r="K69" s="11"/>
      <c r="L69" s="21"/>
      <c r="M69" s="46"/>
    </row>
    <row r="70" spans="2:13" x14ac:dyDescent="0.25">
      <c r="C70" s="9"/>
      <c r="D70" s="9"/>
      <c r="E70" s="9"/>
      <c r="F70" s="9"/>
      <c r="G70" s="9"/>
      <c r="H70" s="9"/>
      <c r="I70" s="9"/>
      <c r="J70" s="9"/>
      <c r="K70" s="9"/>
    </row>
    <row r="71" spans="2:13" s="1" customFormat="1" x14ac:dyDescent="0.25">
      <c r="B71" s="10" t="s">
        <v>7</v>
      </c>
      <c r="C71" s="11"/>
      <c r="D71" s="11">
        <v>5306244</v>
      </c>
      <c r="E71" s="11"/>
      <c r="F71" s="11"/>
      <c r="G71" s="11">
        <v>6067747.6100000003</v>
      </c>
      <c r="H71" s="11"/>
      <c r="I71" s="11"/>
      <c r="J71" s="11">
        <v>7430274.7800000003</v>
      </c>
      <c r="K71" s="11"/>
      <c r="M71" s="46"/>
    </row>
    <row r="73" spans="2:13" x14ac:dyDescent="0.25">
      <c r="B73" s="15" t="s">
        <v>59</v>
      </c>
      <c r="D73" s="3">
        <f>SUM(D69,D71)</f>
        <v>5840401</v>
      </c>
      <c r="E73" s="1"/>
      <c r="F73" s="1"/>
      <c r="G73" s="3">
        <f>SUM(G69,G71)</f>
        <v>6629361.9600000009</v>
      </c>
      <c r="H73" s="1"/>
      <c r="I73" s="1"/>
      <c r="J73" s="3">
        <f>SUM(J69,J71)</f>
        <v>7979464.25</v>
      </c>
    </row>
  </sheetData>
  <mergeCells count="4">
    <mergeCell ref="C1:D1"/>
    <mergeCell ref="F1:G1"/>
    <mergeCell ref="I1:J1"/>
    <mergeCell ref="P1:Q1"/>
  </mergeCells>
  <phoneticPr fontId="22" type="noConversion"/>
  <pageMargins left="0.4" right="0.36" top="0.55000000000000004" bottom="0.65" header="0.3" footer="0.3"/>
  <pageSetup scale="76" fitToHeight="0" orientation="landscape" r:id="rId1"/>
  <headerFooter>
    <oddHeader xml:space="preserve">&amp;CCFR Budget Planning Template (FY14-15)
</oddHeader>
    <oddFooter>&amp;R&amp;D</oddFooter>
  </headerFooter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Transportation</vt:lpstr>
    </vt:vector>
  </TitlesOfParts>
  <Company>Indiana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Heeter, Aimee Susan</dc:creator>
  <cp:lastModifiedBy>Maull, Perry John</cp:lastModifiedBy>
  <cp:lastPrinted>2012-08-03T20:01:00Z</cp:lastPrinted>
  <dcterms:created xsi:type="dcterms:W3CDTF">2012-07-14T20:53:31Z</dcterms:created>
  <dcterms:modified xsi:type="dcterms:W3CDTF">2012-09-28T15:52:52Z</dcterms:modified>
</cp:coreProperties>
</file>